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C:\Users\T658427\Desktop\"/>
    </mc:Choice>
  </mc:AlternateContent>
  <bookViews>
    <workbookView showSheetTabs="0" xWindow="0" yWindow="0" windowWidth="20490" windowHeight="7770" tabRatio="911"/>
  </bookViews>
  <sheets>
    <sheet name="Capa" sheetId="1" r:id="rId1"/>
    <sheet name="Menu" sheetId="2" r:id="rId2"/>
    <sheet name="SumExec" sheetId="3" r:id="rId3"/>
    <sheet name="AnlMerc" sheetId="4" r:id="rId4"/>
    <sheet name="VisGerMer" sheetId="5" r:id="rId5"/>
    <sheet name="AmbAtuacao" sheetId="6" r:id="rId6"/>
    <sheet name="SegMer" sheetId="7" r:id="rId7"/>
    <sheet name="Clientes" sheetId="8" r:id="rId8"/>
    <sheet name="Fornecedores" sheetId="9" r:id="rId9"/>
    <sheet name="Concorrentes" sheetId="10" r:id="rId10"/>
    <sheet name="PlnMkt" sheetId="11" r:id="rId11"/>
    <sheet name="Necess" sheetId="12" r:id="rId12"/>
    <sheet name="EstrategProd" sheetId="13" r:id="rId13"/>
    <sheet name="EstrategPreço" sheetId="14" r:id="rId14"/>
    <sheet name="EstrategPromo" sheetId="15" r:id="rId15"/>
    <sheet name="EstrategComunic" sheetId="16" r:id="rId16"/>
    <sheet name="EstrategDist" sheetId="17" r:id="rId17"/>
    <sheet name="ForçaVendas" sheetId="18" r:id="rId18"/>
    <sheet name="PlnOp" sheetId="19" r:id="rId19"/>
    <sheet name="ProcOper" sheetId="20" r:id="rId20"/>
    <sheet name="Layout" sheetId="21" r:id="rId21"/>
    <sheet name="PlnFinanc" sheetId="22" r:id="rId22"/>
    <sheet name="InvestFixo" sheetId="23" r:id="rId23"/>
    <sheet name="PrazosEstrateg" sheetId="24" r:id="rId24"/>
    <sheet name="Faturamento" sheetId="25" r:id="rId25"/>
    <sheet name="MaodeObra" sheetId="26" r:id="rId26"/>
    <sheet name="CustosFixos" sheetId="27" r:id="rId27"/>
    <sheet name="CustosVariaveis" sheetId="28" r:id="rId28"/>
    <sheet name="Financiamento" sheetId="29" r:id="rId29"/>
    <sheet name="Sazonalidade" sheetId="30" r:id="rId30"/>
    <sheet name="DRE" sheetId="31" r:id="rId31"/>
    <sheet name="Indicadores" sheetId="32" r:id="rId3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31" l="1"/>
  <c r="H52" i="31"/>
  <c r="H17" i="31"/>
  <c r="J49" i="32"/>
  <c r="E49" i="32"/>
  <c r="E44" i="32"/>
  <c r="J51" i="32"/>
  <c r="E51" i="32"/>
  <c r="H11" i="31"/>
  <c r="J42" i="32" s="1"/>
  <c r="J44" i="32"/>
  <c r="F36" i="32"/>
  <c r="F28" i="32"/>
  <c r="F27" i="32"/>
  <c r="F29" i="32"/>
  <c r="F31" i="32"/>
  <c r="F14" i="32"/>
  <c r="F13" i="32"/>
  <c r="B82" i="30"/>
  <c r="B81" i="30"/>
  <c r="B80" i="30"/>
  <c r="B79" i="30"/>
  <c r="Q78" i="30"/>
  <c r="P78" i="30"/>
  <c r="O78" i="30"/>
  <c r="N78" i="30"/>
  <c r="M78" i="30"/>
  <c r="L78" i="30"/>
  <c r="K78" i="30"/>
  <c r="J78" i="30"/>
  <c r="I78" i="30"/>
  <c r="H78" i="30"/>
  <c r="G78" i="30"/>
  <c r="F78" i="30"/>
  <c r="B78" i="30"/>
  <c r="B77" i="30"/>
  <c r="Q76" i="30"/>
  <c r="P76" i="30"/>
  <c r="O76" i="30"/>
  <c r="N76" i="30"/>
  <c r="M76" i="30"/>
  <c r="L76" i="30"/>
  <c r="K76" i="30"/>
  <c r="J76" i="30"/>
  <c r="I76" i="30"/>
  <c r="H76" i="30"/>
  <c r="G76" i="30"/>
  <c r="F76" i="30"/>
  <c r="B76" i="30"/>
  <c r="B75" i="30"/>
  <c r="B74" i="30"/>
  <c r="B73" i="30"/>
  <c r="B72" i="30"/>
  <c r="F71" i="30"/>
  <c r="G71" i="30" s="1"/>
  <c r="H71" i="30" s="1"/>
  <c r="I71" i="30" s="1"/>
  <c r="J71" i="30" s="1"/>
  <c r="K71" i="30" s="1"/>
  <c r="L71" i="30" s="1"/>
  <c r="M71" i="30" s="1"/>
  <c r="N71" i="30" s="1"/>
  <c r="O71" i="30" s="1"/>
  <c r="P71" i="30" s="1"/>
  <c r="Q71" i="30" s="1"/>
  <c r="B67" i="30"/>
  <c r="B52" i="30"/>
  <c r="B66" i="30"/>
  <c r="B65" i="30"/>
  <c r="B64" i="30"/>
  <c r="Q63" i="30"/>
  <c r="P63" i="30"/>
  <c r="O63" i="30"/>
  <c r="N63" i="30"/>
  <c r="M63" i="30"/>
  <c r="L63" i="30"/>
  <c r="K63" i="30"/>
  <c r="J63" i="30"/>
  <c r="I63" i="30"/>
  <c r="H63" i="30"/>
  <c r="G63" i="30"/>
  <c r="F63" i="30"/>
  <c r="B63" i="30"/>
  <c r="B62" i="30"/>
  <c r="Q61" i="30"/>
  <c r="P61" i="30"/>
  <c r="O61" i="30"/>
  <c r="N61" i="30"/>
  <c r="M61" i="30"/>
  <c r="L61" i="30"/>
  <c r="K61" i="30"/>
  <c r="J61" i="30"/>
  <c r="I61" i="30"/>
  <c r="H61" i="30"/>
  <c r="G61" i="30"/>
  <c r="F61" i="30"/>
  <c r="B61" i="30"/>
  <c r="B60" i="30"/>
  <c r="B59" i="30"/>
  <c r="B58" i="30"/>
  <c r="B57" i="30"/>
  <c r="F56" i="30"/>
  <c r="G56" i="30" s="1"/>
  <c r="H56" i="30" s="1"/>
  <c r="I56" i="30" s="1"/>
  <c r="J56" i="30" s="1"/>
  <c r="K56" i="30" s="1"/>
  <c r="L56" i="30" s="1"/>
  <c r="M56" i="30" s="1"/>
  <c r="N56" i="30" s="1"/>
  <c r="O56" i="30" s="1"/>
  <c r="P56" i="30" s="1"/>
  <c r="Q56" i="30" s="1"/>
  <c r="B51" i="30"/>
  <c r="B50" i="30"/>
  <c r="B49" i="30"/>
  <c r="Q48" i="30"/>
  <c r="P48" i="30"/>
  <c r="O48" i="30"/>
  <c r="N48" i="30"/>
  <c r="M48" i="30"/>
  <c r="L48" i="30"/>
  <c r="K48" i="30"/>
  <c r="J48" i="30"/>
  <c r="I48" i="30"/>
  <c r="H48" i="30"/>
  <c r="G48" i="30"/>
  <c r="F48" i="30"/>
  <c r="B48" i="30"/>
  <c r="B47" i="30"/>
  <c r="Q46" i="30"/>
  <c r="P46" i="30"/>
  <c r="O46" i="30"/>
  <c r="N46" i="30"/>
  <c r="M46" i="30"/>
  <c r="L46" i="30"/>
  <c r="K46" i="30"/>
  <c r="J46" i="30"/>
  <c r="I46" i="30"/>
  <c r="H46" i="30"/>
  <c r="G46" i="30"/>
  <c r="F46" i="30"/>
  <c r="B46" i="30"/>
  <c r="B45" i="30"/>
  <c r="B44" i="30"/>
  <c r="B43" i="30"/>
  <c r="B42" i="30"/>
  <c r="F41" i="30"/>
  <c r="G41" i="30" s="1"/>
  <c r="H41" i="30" s="1"/>
  <c r="I41" i="30" s="1"/>
  <c r="J41" i="30" s="1"/>
  <c r="K41" i="30" s="1"/>
  <c r="L41" i="30" s="1"/>
  <c r="M41" i="30" s="1"/>
  <c r="N41" i="30" s="1"/>
  <c r="O41" i="30" s="1"/>
  <c r="P41" i="30" s="1"/>
  <c r="Q41" i="30" s="1"/>
  <c r="B36" i="30"/>
  <c r="B35" i="30"/>
  <c r="B34" i="30"/>
  <c r="B33" i="30"/>
  <c r="B32" i="30"/>
  <c r="B31" i="30"/>
  <c r="B30" i="30"/>
  <c r="B29" i="30"/>
  <c r="B28" i="30"/>
  <c r="B27" i="30"/>
  <c r="P28" i="30"/>
  <c r="P42" i="30" s="1"/>
  <c r="P43" i="30" s="1"/>
  <c r="P57" i="30" s="1"/>
  <c r="P58" i="30" s="1"/>
  <c r="P72" i="30" s="1"/>
  <c r="P73" i="30" s="1"/>
  <c r="L28" i="30"/>
  <c r="L42" i="30" s="1"/>
  <c r="L43" i="30" s="1"/>
  <c r="L57" i="30" s="1"/>
  <c r="L58" i="30" s="1"/>
  <c r="L72" i="30" s="1"/>
  <c r="L73" i="30" s="1"/>
  <c r="H28" i="30"/>
  <c r="H42" i="30" s="1"/>
  <c r="H43" i="30" s="1"/>
  <c r="H57" i="30" s="1"/>
  <c r="H58" i="30" s="1"/>
  <c r="H72" i="30" s="1"/>
  <c r="H73" i="30" s="1"/>
  <c r="Q27" i="30"/>
  <c r="P27" i="30"/>
  <c r="O27" i="30"/>
  <c r="N27" i="30"/>
  <c r="M27" i="30"/>
  <c r="L27" i="30"/>
  <c r="K27" i="30"/>
  <c r="J27" i="30"/>
  <c r="I27" i="30"/>
  <c r="H27" i="30"/>
  <c r="G27" i="30"/>
  <c r="F27" i="30"/>
  <c r="Q33" i="30"/>
  <c r="P33" i="30"/>
  <c r="O33" i="30"/>
  <c r="N33" i="30"/>
  <c r="M33" i="30"/>
  <c r="L33" i="30"/>
  <c r="K33" i="30"/>
  <c r="J33" i="30"/>
  <c r="I33" i="30"/>
  <c r="H33" i="30"/>
  <c r="G33" i="30"/>
  <c r="F33" i="30"/>
  <c r="Q31" i="30"/>
  <c r="P31" i="30"/>
  <c r="O31" i="30"/>
  <c r="N31" i="30"/>
  <c r="M31" i="30"/>
  <c r="L31" i="30"/>
  <c r="K31" i="30"/>
  <c r="J31" i="30"/>
  <c r="I31" i="30"/>
  <c r="H31" i="30"/>
  <c r="G31" i="30"/>
  <c r="F31" i="30"/>
  <c r="Q19" i="30"/>
  <c r="P19" i="30"/>
  <c r="O19" i="30"/>
  <c r="N19" i="30"/>
  <c r="M19" i="30"/>
  <c r="L19" i="30"/>
  <c r="K19" i="30"/>
  <c r="J19" i="30"/>
  <c r="I19" i="30"/>
  <c r="H19" i="30"/>
  <c r="G19" i="30"/>
  <c r="F19" i="30"/>
  <c r="H48" i="31"/>
  <c r="Q17" i="30"/>
  <c r="P17" i="30"/>
  <c r="O17" i="30"/>
  <c r="N17" i="30"/>
  <c r="M17" i="30"/>
  <c r="L17" i="30"/>
  <c r="K17" i="30"/>
  <c r="J17" i="30"/>
  <c r="I17" i="30"/>
  <c r="H17" i="30"/>
  <c r="G17" i="30"/>
  <c r="F17" i="30"/>
  <c r="Q14" i="30"/>
  <c r="M14" i="30"/>
  <c r="I14" i="30"/>
  <c r="H43" i="31"/>
  <c r="H42" i="31"/>
  <c r="H41" i="31"/>
  <c r="H40" i="31"/>
  <c r="H39" i="31"/>
  <c r="H38" i="31"/>
  <c r="H37" i="31"/>
  <c r="H36" i="31"/>
  <c r="H35" i="31"/>
  <c r="H34" i="31"/>
  <c r="H33" i="31"/>
  <c r="H32" i="31"/>
  <c r="H31" i="31"/>
  <c r="H30" i="31"/>
  <c r="H29" i="31"/>
  <c r="H28" i="31"/>
  <c r="H27" i="31"/>
  <c r="H26" i="31"/>
  <c r="H25" i="31"/>
  <c r="B42" i="31"/>
  <c r="B41" i="31"/>
  <c r="B40" i="31"/>
  <c r="B39" i="31"/>
  <c r="B38" i="31"/>
  <c r="B37" i="31"/>
  <c r="B36" i="31"/>
  <c r="B35" i="31"/>
  <c r="B34" i="31"/>
  <c r="B33" i="31"/>
  <c r="B32" i="31"/>
  <c r="B31" i="31"/>
  <c r="B30" i="31"/>
  <c r="B29" i="31"/>
  <c r="B28" i="31"/>
  <c r="B27" i="31"/>
  <c r="B26" i="31"/>
  <c r="B25" i="31"/>
  <c r="H20" i="31"/>
  <c r="H19" i="31"/>
  <c r="H13" i="31"/>
  <c r="H12" i="31"/>
  <c r="H16" i="31"/>
  <c r="H51" i="31" l="1"/>
  <c r="E45" i="32" s="1"/>
  <c r="E52" i="32" s="1"/>
  <c r="J52" i="32" s="1"/>
  <c r="F14" i="30"/>
  <c r="J14" i="30"/>
  <c r="I28" i="30"/>
  <c r="I42" i="30" s="1"/>
  <c r="I43" i="30" s="1"/>
  <c r="I57" i="30" s="1"/>
  <c r="I58" i="30" s="1"/>
  <c r="I72" i="30" s="1"/>
  <c r="I73" i="30" s="1"/>
  <c r="M28" i="30"/>
  <c r="M42" i="30" s="1"/>
  <c r="M43" i="30" s="1"/>
  <c r="M57" i="30" s="1"/>
  <c r="M58" i="30" s="1"/>
  <c r="M72" i="30" s="1"/>
  <c r="M73" i="30" s="1"/>
  <c r="F30" i="32"/>
  <c r="G14" i="30"/>
  <c r="K14" i="30"/>
  <c r="O14" i="30"/>
  <c r="F28" i="30"/>
  <c r="F42" i="30" s="1"/>
  <c r="F43" i="30" s="1"/>
  <c r="F57" i="30" s="1"/>
  <c r="F58" i="30" s="1"/>
  <c r="J28" i="30"/>
  <c r="J42" i="30" s="1"/>
  <c r="J43" i="30" s="1"/>
  <c r="J57" i="30" s="1"/>
  <c r="J58" i="30" s="1"/>
  <c r="J72" i="30" s="1"/>
  <c r="J73" i="30" s="1"/>
  <c r="N28" i="30"/>
  <c r="N42" i="30" s="1"/>
  <c r="N43" i="30" s="1"/>
  <c r="N57" i="30" s="1"/>
  <c r="N58" i="30" s="1"/>
  <c r="F11" i="32"/>
  <c r="H13" i="32" s="1"/>
  <c r="N14" i="30"/>
  <c r="Q28" i="30"/>
  <c r="Q42" i="30" s="1"/>
  <c r="Q43" i="30" s="1"/>
  <c r="Q57" i="30" s="1"/>
  <c r="Q58" i="30" s="1"/>
  <c r="Q72" i="30" s="1"/>
  <c r="Q73" i="30" s="1"/>
  <c r="E42" i="32"/>
  <c r="H14" i="30"/>
  <c r="L14" i="30"/>
  <c r="P14" i="30"/>
  <c r="G28" i="30"/>
  <c r="G42" i="30" s="1"/>
  <c r="G43" i="30" s="1"/>
  <c r="G57" i="30" s="1"/>
  <c r="G58" i="30" s="1"/>
  <c r="G72" i="30" s="1"/>
  <c r="G73" i="30" s="1"/>
  <c r="K28" i="30"/>
  <c r="K42" i="30" s="1"/>
  <c r="K43" i="30" s="1"/>
  <c r="K57" i="30" s="1"/>
  <c r="K58" i="30" s="1"/>
  <c r="K72" i="30" s="1"/>
  <c r="K73" i="30" s="1"/>
  <c r="O28" i="30"/>
  <c r="O42" i="30" s="1"/>
  <c r="O43" i="30" s="1"/>
  <c r="O57" i="30" s="1"/>
  <c r="O58" i="30" s="1"/>
  <c r="O72" i="30" s="1"/>
  <c r="O73" i="30" s="1"/>
  <c r="F33" i="32"/>
  <c r="F72" i="30"/>
  <c r="F73" i="30" s="1"/>
  <c r="N72" i="30"/>
  <c r="N73" i="30" s="1"/>
  <c r="J48" i="31"/>
  <c r="J43" i="31"/>
  <c r="J27" i="31"/>
  <c r="J39" i="31"/>
  <c r="J20" i="31"/>
  <c r="J36" i="31"/>
  <c r="J40" i="31"/>
  <c r="H47" i="31"/>
  <c r="J25" i="31"/>
  <c r="H24" i="31"/>
  <c r="J16" i="31"/>
  <c r="J12" i="31"/>
  <c r="J45" i="32" l="1"/>
  <c r="H14" i="32"/>
  <c r="J41" i="31"/>
  <c r="J33" i="31"/>
  <c r="J42" i="31"/>
  <c r="J26" i="31"/>
  <c r="J53" i="31"/>
  <c r="J52" i="31"/>
  <c r="J49" i="31"/>
  <c r="J47" i="31" s="1"/>
  <c r="J37" i="31"/>
  <c r="J29" i="31"/>
  <c r="J34" i="31"/>
  <c r="J19" i="31"/>
  <c r="J32" i="31"/>
  <c r="J35" i="31"/>
  <c r="J38" i="31"/>
  <c r="J28" i="31"/>
  <c r="J31" i="31"/>
  <c r="J30" i="31"/>
  <c r="J13" i="31"/>
  <c r="J11" i="31" s="1"/>
  <c r="H18" i="31"/>
  <c r="J17" i="31"/>
  <c r="J24" i="31" l="1"/>
  <c r="J15" i="31"/>
  <c r="J18" i="31"/>
  <c r="H15" i="31"/>
  <c r="J51" i="31"/>
  <c r="J50" i="32" l="1"/>
  <c r="J53" i="32" s="1"/>
  <c r="J43" i="32"/>
  <c r="J46" i="32" s="1"/>
  <c r="E50" i="32"/>
  <c r="E53" i="32" s="1"/>
  <c r="E43" i="32"/>
  <c r="E46" i="32" s="1"/>
  <c r="N29" i="30"/>
  <c r="F59" i="30"/>
  <c r="H74" i="30"/>
  <c r="I74" i="30"/>
  <c r="K74" i="30"/>
  <c r="H59" i="30"/>
  <c r="K44" i="30"/>
  <c r="P44" i="30"/>
  <c r="M44" i="30"/>
  <c r="F44" i="30"/>
  <c r="F15" i="30"/>
  <c r="I15" i="30"/>
  <c r="P15" i="30"/>
  <c r="H29" i="30"/>
  <c r="I29" i="30"/>
  <c r="P59" i="30"/>
  <c r="J59" i="30"/>
  <c r="O44" i="30"/>
  <c r="I44" i="30"/>
  <c r="N44" i="30"/>
  <c r="K15" i="30"/>
  <c r="J29" i="30"/>
  <c r="P29" i="30"/>
  <c r="Q29" i="30"/>
  <c r="J74" i="30"/>
  <c r="M59" i="30"/>
  <c r="O15" i="30"/>
  <c r="P74" i="30"/>
  <c r="M74" i="30"/>
  <c r="O74" i="30"/>
  <c r="L59" i="30"/>
  <c r="Q59" i="30"/>
  <c r="K59" i="30"/>
  <c r="Q44" i="30"/>
  <c r="J44" i="30"/>
  <c r="J15" i="30"/>
  <c r="G15" i="30"/>
  <c r="M15" i="30"/>
  <c r="G29" i="30"/>
  <c r="L29" i="30"/>
  <c r="M29" i="30"/>
  <c r="N59" i="30"/>
  <c r="L74" i="30"/>
  <c r="F74" i="30"/>
  <c r="I59" i="30"/>
  <c r="O59" i="30"/>
  <c r="G44" i="30"/>
  <c r="L44" i="30"/>
  <c r="N15" i="30"/>
  <c r="H15" i="30"/>
  <c r="K29" i="30"/>
  <c r="Q74" i="30"/>
  <c r="G74" i="30"/>
  <c r="G59" i="30"/>
  <c r="H44" i="30"/>
  <c r="Q15" i="30"/>
  <c r="L15" i="30"/>
  <c r="O29" i="30"/>
  <c r="F29" i="30"/>
  <c r="N74" i="30"/>
  <c r="H22" i="31"/>
  <c r="J22" i="31" s="1"/>
  <c r="F19" i="32" s="1"/>
  <c r="F34" i="32"/>
  <c r="F32" i="32" s="1"/>
  <c r="F35" i="32" s="1"/>
  <c r="F12" i="32"/>
  <c r="H12" i="32" s="1"/>
  <c r="H45" i="31" l="1"/>
  <c r="N77" i="30"/>
  <c r="N80" i="30" s="1"/>
  <c r="N75" i="30"/>
  <c r="Q16" i="30"/>
  <c r="Q18" i="30"/>
  <c r="Q21" i="30" s="1"/>
  <c r="Q77" i="30"/>
  <c r="Q80" i="30" s="1"/>
  <c r="Q75" i="30"/>
  <c r="L47" i="30"/>
  <c r="L50" i="30" s="1"/>
  <c r="L45" i="30"/>
  <c r="F75" i="30"/>
  <c r="F77" i="30"/>
  <c r="F80" i="30" s="1"/>
  <c r="F81" i="30" s="1"/>
  <c r="L30" i="30"/>
  <c r="L32" i="30"/>
  <c r="L35" i="30" s="1"/>
  <c r="J16" i="30"/>
  <c r="J18" i="30"/>
  <c r="J21" i="30" s="1"/>
  <c r="Q60" i="30"/>
  <c r="Q62" i="30"/>
  <c r="Q65" i="30" s="1"/>
  <c r="P75" i="30"/>
  <c r="P77" i="30"/>
  <c r="P80" i="30" s="1"/>
  <c r="Q32" i="30"/>
  <c r="Q35" i="30" s="1"/>
  <c r="Q30" i="30"/>
  <c r="N45" i="30"/>
  <c r="N47" i="30"/>
  <c r="N50" i="30" s="1"/>
  <c r="P60" i="30"/>
  <c r="P62" i="30"/>
  <c r="P65" i="30" s="1"/>
  <c r="I18" i="30"/>
  <c r="I21" i="30" s="1"/>
  <c r="I16" i="30"/>
  <c r="P45" i="30"/>
  <c r="P47" i="30"/>
  <c r="P50" i="30" s="1"/>
  <c r="I77" i="30"/>
  <c r="I80" i="30" s="1"/>
  <c r="I75" i="30"/>
  <c r="K30" i="30"/>
  <c r="K32" i="30"/>
  <c r="K35" i="30" s="1"/>
  <c r="L75" i="30"/>
  <c r="L77" i="30"/>
  <c r="L80" i="30" s="1"/>
  <c r="J47" i="30"/>
  <c r="J50" i="30" s="1"/>
  <c r="J45" i="30"/>
  <c r="O18" i="30"/>
  <c r="O21" i="30" s="1"/>
  <c r="O16" i="30"/>
  <c r="I47" i="30"/>
  <c r="I50" i="30" s="1"/>
  <c r="I45" i="30"/>
  <c r="F18" i="30"/>
  <c r="F21" i="30" s="1"/>
  <c r="F22" i="30" s="1"/>
  <c r="F16" i="30"/>
  <c r="K45" i="30"/>
  <c r="K47" i="30"/>
  <c r="K50" i="30" s="1"/>
  <c r="F22" i="32"/>
  <c r="F37" i="32"/>
  <c r="O32" i="30"/>
  <c r="O35" i="30" s="1"/>
  <c r="O30" i="30"/>
  <c r="G62" i="30"/>
  <c r="G65" i="30" s="1"/>
  <c r="G60" i="30"/>
  <c r="H18" i="30"/>
  <c r="H21" i="30" s="1"/>
  <c r="H16" i="30"/>
  <c r="O60" i="30"/>
  <c r="O62" i="30"/>
  <c r="O65" i="30" s="1"/>
  <c r="N60" i="30"/>
  <c r="N62" i="30"/>
  <c r="N65" i="30" s="1"/>
  <c r="M18" i="30"/>
  <c r="M21" i="30" s="1"/>
  <c r="M16" i="30"/>
  <c r="Q45" i="30"/>
  <c r="Q47" i="30"/>
  <c r="Q50" i="30" s="1"/>
  <c r="O75" i="30"/>
  <c r="O77" i="30"/>
  <c r="O80" i="30" s="1"/>
  <c r="M62" i="30"/>
  <c r="M65" i="30" s="1"/>
  <c r="M60" i="30"/>
  <c r="J30" i="30"/>
  <c r="J32" i="30"/>
  <c r="J35" i="30" s="1"/>
  <c r="O47" i="30"/>
  <c r="O50" i="30" s="1"/>
  <c r="O45" i="30"/>
  <c r="H32" i="30"/>
  <c r="H35" i="30" s="1"/>
  <c r="H30" i="30"/>
  <c r="F47" i="30"/>
  <c r="F50" i="30" s="1"/>
  <c r="F51" i="30" s="1"/>
  <c r="F45" i="30"/>
  <c r="H62" i="30"/>
  <c r="H65" i="30" s="1"/>
  <c r="H60" i="30"/>
  <c r="F62" i="30"/>
  <c r="F65" i="30" s="1"/>
  <c r="F66" i="30" s="1"/>
  <c r="G66" i="30" s="1"/>
  <c r="F60" i="30"/>
  <c r="F30" i="30"/>
  <c r="F32" i="30"/>
  <c r="F35" i="30" s="1"/>
  <c r="F36" i="30" s="1"/>
  <c r="H45" i="30"/>
  <c r="H47" i="30"/>
  <c r="H50" i="30" s="1"/>
  <c r="G45" i="30"/>
  <c r="G47" i="30"/>
  <c r="G50" i="30" s="1"/>
  <c r="G30" i="30"/>
  <c r="G32" i="30"/>
  <c r="G35" i="30" s="1"/>
  <c r="L60" i="30"/>
  <c r="L62" i="30"/>
  <c r="L65" i="30" s="1"/>
  <c r="P32" i="30"/>
  <c r="P35" i="30" s="1"/>
  <c r="P30" i="30"/>
  <c r="I32" i="30"/>
  <c r="I35" i="30" s="1"/>
  <c r="I30" i="30"/>
  <c r="H75" i="30"/>
  <c r="H77" i="30"/>
  <c r="H80" i="30" s="1"/>
  <c r="L18" i="30"/>
  <c r="L21" i="30" s="1"/>
  <c r="L16" i="30"/>
  <c r="G75" i="30"/>
  <c r="G77" i="30"/>
  <c r="G80" i="30" s="1"/>
  <c r="N18" i="30"/>
  <c r="N21" i="30" s="1"/>
  <c r="N16" i="30"/>
  <c r="I62" i="30"/>
  <c r="I65" i="30" s="1"/>
  <c r="I60" i="30"/>
  <c r="M32" i="30"/>
  <c r="M35" i="30" s="1"/>
  <c r="M30" i="30"/>
  <c r="G18" i="30"/>
  <c r="G21" i="30" s="1"/>
  <c r="G16" i="30"/>
  <c r="K60" i="30"/>
  <c r="K62" i="30"/>
  <c r="K65" i="30" s="1"/>
  <c r="M77" i="30"/>
  <c r="M80" i="30" s="1"/>
  <c r="M75" i="30"/>
  <c r="J77" i="30"/>
  <c r="J80" i="30" s="1"/>
  <c r="J75" i="30"/>
  <c r="K16" i="30"/>
  <c r="K18" i="30"/>
  <c r="K21" i="30" s="1"/>
  <c r="J60" i="30"/>
  <c r="J62" i="30"/>
  <c r="J65" i="30" s="1"/>
  <c r="P18" i="30"/>
  <c r="P21" i="30" s="1"/>
  <c r="P16" i="30"/>
  <c r="M45" i="30"/>
  <c r="M47" i="30"/>
  <c r="M50" i="30" s="1"/>
  <c r="K77" i="30"/>
  <c r="K80" i="30" s="1"/>
  <c r="K75" i="30"/>
  <c r="N32" i="30"/>
  <c r="N35" i="30" s="1"/>
  <c r="N30" i="30"/>
  <c r="H55" i="31"/>
  <c r="J45" i="31"/>
  <c r="F20" i="32" s="1"/>
  <c r="H66" i="30" l="1"/>
  <c r="G51" i="30"/>
  <c r="H51" i="30" s="1"/>
  <c r="I51" i="30" s="1"/>
  <c r="J51" i="30" s="1"/>
  <c r="K51" i="30" s="1"/>
  <c r="L51" i="30" s="1"/>
  <c r="M51" i="30" s="1"/>
  <c r="N51" i="30" s="1"/>
  <c r="O51" i="30" s="1"/>
  <c r="P51" i="30" s="1"/>
  <c r="Q51" i="30" s="1"/>
  <c r="J55" i="31"/>
  <c r="F21" i="32" s="1"/>
  <c r="F15" i="32"/>
  <c r="H15" i="32" s="1"/>
  <c r="G36" i="30"/>
  <c r="H36" i="30" s="1"/>
  <c r="I36" i="30" s="1"/>
  <c r="J36" i="30" s="1"/>
  <c r="K36" i="30" s="1"/>
  <c r="L36" i="30" s="1"/>
  <c r="M36" i="30" s="1"/>
  <c r="N36" i="30" s="1"/>
  <c r="O36" i="30" s="1"/>
  <c r="P36" i="30" s="1"/>
  <c r="Q36" i="30" s="1"/>
  <c r="G81" i="30"/>
  <c r="H81" i="30" s="1"/>
  <c r="I81" i="30" s="1"/>
  <c r="J81" i="30" s="1"/>
  <c r="K81" i="30" s="1"/>
  <c r="L81" i="30" s="1"/>
  <c r="M81" i="30" s="1"/>
  <c r="N81" i="30" s="1"/>
  <c r="O81" i="30" s="1"/>
  <c r="P81" i="30" s="1"/>
  <c r="Q81" i="30" s="1"/>
  <c r="I66" i="30"/>
  <c r="J66" i="30" s="1"/>
  <c r="K66" i="30" s="1"/>
  <c r="L66" i="30" s="1"/>
  <c r="M66" i="30" s="1"/>
  <c r="N66" i="30" s="1"/>
  <c r="O66" i="30" s="1"/>
  <c r="P66" i="30" s="1"/>
  <c r="Q66" i="30" s="1"/>
  <c r="G22" i="30"/>
  <c r="H22" i="30" s="1"/>
  <c r="I22" i="30" s="1"/>
  <c r="J22" i="30" s="1"/>
  <c r="K22" i="30" s="1"/>
  <c r="L22" i="30" s="1"/>
  <c r="M22" i="30" s="1"/>
  <c r="N22" i="30" s="1"/>
  <c r="O22" i="30" s="1"/>
  <c r="P22" i="30" s="1"/>
  <c r="Q22" i="30" s="1"/>
  <c r="F37" i="30" s="1"/>
  <c r="G37" i="30" s="1"/>
  <c r="H37" i="30" s="1"/>
  <c r="I37" i="30" s="1"/>
  <c r="J37" i="30" s="1"/>
  <c r="K37" i="30" s="1"/>
  <c r="L37" i="30" s="1"/>
  <c r="M37" i="30" s="1"/>
  <c r="N37" i="30" s="1"/>
  <c r="O37" i="30" s="1"/>
  <c r="P37" i="30" s="1"/>
  <c r="Q37" i="30" s="1"/>
  <c r="F52" i="30" s="1"/>
  <c r="G52" i="30" s="1"/>
  <c r="H52" i="30" s="1"/>
  <c r="I52" i="30" s="1"/>
  <c r="J52" i="30" s="1"/>
  <c r="K52" i="30" s="1"/>
  <c r="L52" i="30" s="1"/>
  <c r="M52" i="30" s="1"/>
  <c r="N52" i="30" s="1"/>
  <c r="O52" i="30" s="1"/>
  <c r="P52" i="30" s="1"/>
  <c r="Q52" i="30" s="1"/>
  <c r="F67" i="30" s="1"/>
  <c r="G67" i="30" s="1"/>
  <c r="H67" i="30" s="1"/>
  <c r="I67" i="30" s="1"/>
  <c r="J67" i="30" s="1"/>
  <c r="K67" i="30" s="1"/>
  <c r="L67" i="30" s="1"/>
  <c r="M67" i="30" s="1"/>
  <c r="N67" i="30" s="1"/>
  <c r="O67" i="30" s="1"/>
  <c r="P67" i="30" s="1"/>
  <c r="Q67" i="30" s="1"/>
  <c r="F82" i="30" s="1"/>
  <c r="G82" i="30" s="1"/>
  <c r="H82" i="30" s="1"/>
  <c r="I82" i="30" s="1"/>
  <c r="J82" i="30" s="1"/>
  <c r="K82" i="30" s="1"/>
  <c r="L82" i="30" s="1"/>
  <c r="M82" i="30" s="1"/>
  <c r="N82" i="30" s="1"/>
  <c r="O82" i="30" s="1"/>
  <c r="P82" i="30" s="1"/>
  <c r="Q82" i="30" s="1"/>
  <c r="F11" i="30" l="1"/>
  <c r="G11" i="30" l="1"/>
  <c r="H11" i="30" s="1"/>
  <c r="I11" i="30" s="1"/>
  <c r="J11" i="30" s="1"/>
  <c r="K11" i="30" s="1"/>
  <c r="L11" i="30" s="1"/>
  <c r="M11" i="30" s="1"/>
  <c r="N11" i="30" s="1"/>
  <c r="O11" i="30" s="1"/>
  <c r="P11" i="30" s="1"/>
  <c r="Q11" i="30" s="1"/>
  <c r="F26" i="30" s="1"/>
  <c r="G26" i="30" s="1"/>
  <c r="H26" i="30" s="1"/>
  <c r="I26" i="30" s="1"/>
  <c r="J26" i="30" s="1"/>
  <c r="K26" i="30" s="1"/>
  <c r="L26" i="30" s="1"/>
  <c r="M26" i="30" s="1"/>
  <c r="N26" i="30" s="1"/>
  <c r="O26" i="30" s="1"/>
  <c r="P26" i="30" s="1"/>
  <c r="Q26" i="30" s="1"/>
  <c r="F16" i="29"/>
  <c r="F13" i="29"/>
  <c r="J21" i="28"/>
  <c r="J20" i="28"/>
  <c r="J19" i="28"/>
  <c r="J18" i="28"/>
  <c r="J17" i="28"/>
  <c r="J16" i="28"/>
  <c r="J15" i="28"/>
  <c r="J14" i="28"/>
  <c r="J13" i="28"/>
  <c r="J12" i="28"/>
  <c r="I38" i="27"/>
  <c r="I37" i="27"/>
  <c r="I36" i="27"/>
  <c r="I35" i="27"/>
  <c r="I34" i="27"/>
  <c r="I33" i="27"/>
  <c r="I32" i="27"/>
  <c r="I31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G39" i="27"/>
  <c r="G28" i="27"/>
  <c r="G22" i="27"/>
  <c r="G11" i="27"/>
  <c r="G10" i="27"/>
  <c r="I59" i="23"/>
  <c r="J21" i="26"/>
  <c r="I21" i="26"/>
  <c r="G21" i="26"/>
  <c r="F21" i="26"/>
  <c r="H20" i="26"/>
  <c r="I20" i="26" s="1"/>
  <c r="J20" i="26" s="1"/>
  <c r="H19" i="26"/>
  <c r="I19" i="26" s="1"/>
  <c r="J19" i="26" s="1"/>
  <c r="H18" i="26"/>
  <c r="H17" i="26"/>
  <c r="I17" i="26" s="1"/>
  <c r="J17" i="26" s="1"/>
  <c r="H16" i="26"/>
  <c r="I16" i="26" s="1"/>
  <c r="J16" i="26" s="1"/>
  <c r="H15" i="26"/>
  <c r="H14" i="26"/>
  <c r="H13" i="26"/>
  <c r="I13" i="26" s="1"/>
  <c r="J13" i="26" s="1"/>
  <c r="H12" i="26"/>
  <c r="I18" i="26"/>
  <c r="J18" i="26" s="1"/>
  <c r="I15" i="26"/>
  <c r="J15" i="26" s="1"/>
  <c r="I14" i="26"/>
  <c r="J14" i="26" s="1"/>
  <c r="I12" i="26"/>
  <c r="J12" i="26" s="1"/>
  <c r="I11" i="26"/>
  <c r="J11" i="26" s="1"/>
  <c r="I100" i="25"/>
  <c r="I99" i="25"/>
  <c r="I98" i="25"/>
  <c r="I97" i="25"/>
  <c r="I96" i="25"/>
  <c r="I95" i="25"/>
  <c r="I94" i="25"/>
  <c r="I93" i="25"/>
  <c r="I92" i="25"/>
  <c r="I91" i="25"/>
  <c r="I90" i="25"/>
  <c r="I89" i="25"/>
  <c r="I88" i="25"/>
  <c r="I87" i="25"/>
  <c r="I86" i="25"/>
  <c r="I85" i="25"/>
  <c r="I84" i="25"/>
  <c r="I83" i="25"/>
  <c r="I82" i="25"/>
  <c r="I81" i="25"/>
  <c r="I80" i="25"/>
  <c r="I79" i="25"/>
  <c r="I78" i="25"/>
  <c r="I77" i="25"/>
  <c r="I76" i="25"/>
  <c r="I75" i="25"/>
  <c r="I74" i="25"/>
  <c r="I73" i="25"/>
  <c r="I72" i="25"/>
  <c r="I71" i="25"/>
  <c r="I70" i="25"/>
  <c r="I69" i="25"/>
  <c r="I68" i="25"/>
  <c r="I67" i="25"/>
  <c r="I66" i="25"/>
  <c r="I65" i="25"/>
  <c r="I64" i="25"/>
  <c r="I63" i="25"/>
  <c r="I62" i="25"/>
  <c r="I61" i="25"/>
  <c r="I60" i="25"/>
  <c r="F100" i="25"/>
  <c r="F99" i="25"/>
  <c r="F98" i="25"/>
  <c r="F97" i="25"/>
  <c r="F96" i="25"/>
  <c r="F95" i="25"/>
  <c r="F94" i="25"/>
  <c r="F93" i="25"/>
  <c r="F92" i="25"/>
  <c r="F91" i="25"/>
  <c r="F90" i="25"/>
  <c r="F89" i="25"/>
  <c r="F88" i="25"/>
  <c r="F87" i="25"/>
  <c r="F86" i="25"/>
  <c r="F85" i="25"/>
  <c r="F84" i="25"/>
  <c r="F83" i="25"/>
  <c r="F82" i="25"/>
  <c r="F81" i="25"/>
  <c r="F80" i="25"/>
  <c r="F79" i="25"/>
  <c r="F78" i="25"/>
  <c r="F77" i="25"/>
  <c r="F76" i="25"/>
  <c r="F75" i="25"/>
  <c r="F74" i="25"/>
  <c r="F73" i="25"/>
  <c r="F72" i="25"/>
  <c r="F71" i="25"/>
  <c r="F70" i="25"/>
  <c r="F69" i="25"/>
  <c r="F68" i="25"/>
  <c r="F67" i="25"/>
  <c r="F66" i="25"/>
  <c r="F65" i="25"/>
  <c r="F64" i="25"/>
  <c r="F63" i="25"/>
  <c r="F62" i="25"/>
  <c r="F61" i="25"/>
  <c r="F60" i="25"/>
  <c r="I53" i="25"/>
  <c r="I52" i="25"/>
  <c r="I51" i="25"/>
  <c r="I50" i="25"/>
  <c r="I49" i="25"/>
  <c r="I48" i="25"/>
  <c r="I47" i="25"/>
  <c r="I46" i="25"/>
  <c r="I45" i="25"/>
  <c r="I44" i="25"/>
  <c r="I43" i="25"/>
  <c r="I42" i="25"/>
  <c r="I41" i="25"/>
  <c r="I40" i="25"/>
  <c r="I39" i="25"/>
  <c r="I38" i="25"/>
  <c r="I37" i="25"/>
  <c r="I36" i="25"/>
  <c r="I3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F53" i="25"/>
  <c r="F52" i="25"/>
  <c r="F51" i="25"/>
  <c r="F50" i="25"/>
  <c r="F49" i="25"/>
  <c r="F48" i="25"/>
  <c r="F47" i="25"/>
  <c r="F46" i="25"/>
  <c r="F45" i="25"/>
  <c r="F44" i="25"/>
  <c r="F43" i="25"/>
  <c r="F42" i="25"/>
  <c r="F41" i="25"/>
  <c r="F40" i="25"/>
  <c r="F39" i="25"/>
  <c r="F38" i="25"/>
  <c r="F37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D54" i="25" s="1"/>
  <c r="E106" i="25" s="1"/>
  <c r="F13" i="25"/>
  <c r="J19" i="24"/>
  <c r="H17" i="24"/>
  <c r="J13" i="24"/>
  <c r="H11" i="24"/>
  <c r="G59" i="23"/>
  <c r="G52" i="23"/>
  <c r="G46" i="23"/>
  <c r="G44" i="23"/>
  <c r="G33" i="23"/>
  <c r="G22" i="23"/>
  <c r="G11" i="23"/>
  <c r="G9" i="23"/>
  <c r="J37" i="13"/>
  <c r="I37" i="13"/>
  <c r="H37" i="13"/>
  <c r="I101" i="25" l="1"/>
  <c r="G107" i="25" s="1"/>
  <c r="I54" i="25"/>
  <c r="G106" i="25" s="1"/>
  <c r="D101" i="25"/>
  <c r="E107" i="25" s="1"/>
  <c r="E108" i="25" s="1"/>
  <c r="G108" i="25" l="1"/>
  <c r="I107" i="25" s="1"/>
  <c r="I106" i="25" l="1"/>
</calcChain>
</file>

<file path=xl/sharedStrings.xml><?xml version="1.0" encoding="utf-8"?>
<sst xmlns="http://schemas.openxmlformats.org/spreadsheetml/2006/main" count="552" uniqueCount="414">
  <si>
    <t>PLANO DE NEGÓCIOS</t>
  </si>
  <si>
    <t>Parabéns empreendedor / futuro empreendedor, por chegar até aqui.</t>
  </si>
  <si>
    <t>Este é um passo importante na sua jornada, o qual guiará você e sua</t>
  </si>
  <si>
    <t>empresa no mundo dos negócios.</t>
  </si>
  <si>
    <t>Lembre-se: o plano de negócios é resultado das informações que você</t>
  </si>
  <si>
    <t>preenche. Assim, seja o mais confiável possível.</t>
  </si>
  <si>
    <t>Analise todos os pontos fortes e fracos da sua empresa / futura empresa,</t>
  </si>
  <si>
    <t>tendo sempre que em mente que sua atuação como dono do negócio</t>
  </si>
  <si>
    <t>é imprescindível para o sucesso!</t>
  </si>
  <si>
    <t>SUMÁRIO EXECUTIVO</t>
  </si>
  <si>
    <t>Aqui, você deverá informar as principais definições do seu negócio</t>
  </si>
  <si>
    <t>Resumo do Negócio</t>
  </si>
  <si>
    <t>Sócios</t>
  </si>
  <si>
    <t>Quantidade de Sócios / formação / experiência profissional / função na empresa / pontos fortes e fracos</t>
  </si>
  <si>
    <t>Qual o negócio da empresa? (Resumo dos produtos e serviços prestados / clientes / fornecedores / concorrentes / etc)</t>
  </si>
  <si>
    <t>Setor de atuação</t>
  </si>
  <si>
    <t>Indústria (bens duráveis ou de Consumo?) / Comércio (Varejo? Atacado? Ambos?) / Serviços</t>
  </si>
  <si>
    <t>Personalidade jurídica</t>
  </si>
  <si>
    <t>Empresário individual? Sociedade Limitada? Quantos Sócios? Como será a divisão da sociedade? Que regime tributário pretende escolher?</t>
  </si>
  <si>
    <t>Fonte dos recursos</t>
  </si>
  <si>
    <t>Capital Próprio dos sócios? Investidores? Bancos? Qual o valor esperado no total e de cada fonte?</t>
  </si>
  <si>
    <t>VISÃO GERAL DO MERCADO</t>
  </si>
  <si>
    <t>Segmento de mercado identificado (selecionado)</t>
  </si>
  <si>
    <t>Região Geográfica (detalhe)</t>
  </si>
  <si>
    <t>Perfil dos Clientes (detalhe)</t>
  </si>
  <si>
    <t>Posicionamento da empresa e grau de competitividade do mercado escolhido</t>
  </si>
  <si>
    <t>Evolução do mercado e do segmento escolhido / perspectivas futuras</t>
  </si>
  <si>
    <t>AMBIENTE DE ATUAÇÃO</t>
  </si>
  <si>
    <t>Arcabouço legal (legislação) do setor</t>
  </si>
  <si>
    <t>Tributação</t>
  </si>
  <si>
    <t>Tecnologia
(atual e tendências)</t>
  </si>
  <si>
    <t>Tendências de mercado que podem impactar o negócio</t>
  </si>
  <si>
    <r>
      <t xml:space="preserve">SEGMENTO DE ATUAÇÃO </t>
    </r>
    <r>
      <rPr>
        <sz val="14"/>
        <color rgb="FFFF0000"/>
        <rFont val="Calibri"/>
        <family val="2"/>
        <scheme val="minor"/>
      </rPr>
      <t>(Quem é nosso cliente?)</t>
    </r>
  </si>
  <si>
    <t>Localização
Geográfica</t>
  </si>
  <si>
    <t>Demográfica</t>
  </si>
  <si>
    <t>País / Regiões / Cidades</t>
  </si>
  <si>
    <t>Sexo / Idade / Renda / Educação</t>
  </si>
  <si>
    <t>Cultural</t>
  </si>
  <si>
    <t>Valores / Crenças / Hábitos / Tradições</t>
  </si>
  <si>
    <t>Estilo de Vida</t>
  </si>
  <si>
    <t>Atitudes / Medos / Gostos / Objetivos</t>
  </si>
  <si>
    <t>Organizacional</t>
  </si>
  <si>
    <t>Caso seu cliente seja outra empresa: que mercado atendem? / Que cadeia de produção faz parte? / Pequena ou grande empresa? / Atacado ou varejo, etc.)</t>
  </si>
  <si>
    <r>
      <t xml:space="preserve">CLIENTES </t>
    </r>
    <r>
      <rPr>
        <sz val="14"/>
        <color rgb="FFFF0000"/>
        <rFont val="Calibri"/>
        <family val="2"/>
        <scheme val="minor"/>
      </rPr>
      <t>(Pessoa Física)</t>
    </r>
  </si>
  <si>
    <t>Perfil do Consumidor</t>
  </si>
  <si>
    <t>Idade</t>
  </si>
  <si>
    <t>Perfil Familiar</t>
  </si>
  <si>
    <t>Posição Profissional</t>
  </si>
  <si>
    <t>Poder Aquisitivo</t>
  </si>
  <si>
    <t>Local de Residência ou Trabalho</t>
  </si>
  <si>
    <t>Comportamento de consumo</t>
  </si>
  <si>
    <t>Como se informa sobre o produto?</t>
  </si>
  <si>
    <t>Onde costuma comprar o produto?</t>
  </si>
  <si>
    <t>Qual a importância atribuída ao bem?</t>
  </si>
  <si>
    <t>Que benefícios procuram no produto?</t>
  </si>
  <si>
    <t>Como toma sua decisão de compra?</t>
  </si>
  <si>
    <t>Quem toma a decisão de compra?</t>
  </si>
  <si>
    <t>Com que periodicidade compra o produto?</t>
  </si>
  <si>
    <t>Quanto gasta em média?</t>
  </si>
  <si>
    <r>
      <t xml:space="preserve">CLIENTES </t>
    </r>
    <r>
      <rPr>
        <sz val="14"/>
        <color rgb="FFFF0000"/>
        <rFont val="Calibri"/>
        <family val="2"/>
        <scheme val="minor"/>
      </rPr>
      <t>(Pessoa Jurídica)</t>
    </r>
  </si>
  <si>
    <t>Tamanho da empresa</t>
  </si>
  <si>
    <t>Posição no Mercado</t>
  </si>
  <si>
    <t>Perspectivas de Negócios e Mercado</t>
  </si>
  <si>
    <t>Situação Financeira atual</t>
  </si>
  <si>
    <t>Perspectivas da Situação Financeira</t>
  </si>
  <si>
    <t>Com que frequencia compra?</t>
  </si>
  <si>
    <t>Importância atribuída a suporte e serviços de apoio</t>
  </si>
  <si>
    <t>Importância atribuída às formas de pagamento</t>
  </si>
  <si>
    <t>Sazonalidade de compra e gasto médio</t>
  </si>
  <si>
    <t>Canal de atendimento</t>
  </si>
  <si>
    <t>FORNECEDORES</t>
  </si>
  <si>
    <t>FORNECEDOR 1</t>
  </si>
  <si>
    <t>Tipo de Produto / Insumo ou Serviço</t>
  </si>
  <si>
    <t>Periodicidade de compra</t>
  </si>
  <si>
    <t>Condições de compra</t>
  </si>
  <si>
    <t>Volumes mínimos de compra</t>
  </si>
  <si>
    <t>Condições de pagamento e entrega</t>
  </si>
  <si>
    <t>Outros</t>
  </si>
  <si>
    <t>FORNECEDOR 2</t>
  </si>
  <si>
    <t>FORNECEDOR 3</t>
  </si>
  <si>
    <t>FORNECEDOR 4</t>
  </si>
  <si>
    <t>CONCORRENTES</t>
  </si>
  <si>
    <t>CONCORRENTE 1</t>
  </si>
  <si>
    <t>Marcas</t>
  </si>
  <si>
    <t>Produtos</t>
  </si>
  <si>
    <t>Benefícios oferecidos</t>
  </si>
  <si>
    <t>Diferenciais oferecidos</t>
  </si>
  <si>
    <t>Posicionamento no mercado</t>
  </si>
  <si>
    <t>Apresentação dos produtos</t>
  </si>
  <si>
    <t>Tamanhos</t>
  </si>
  <si>
    <t>Características e diferenciais de materiais e design</t>
  </si>
  <si>
    <t>Preços praticados por produto</t>
  </si>
  <si>
    <t>Estratégias de comunicação</t>
  </si>
  <si>
    <t>Estratégias de venda</t>
  </si>
  <si>
    <t>CONCORRENTE 2</t>
  </si>
  <si>
    <t>CONCORRENTE 3</t>
  </si>
  <si>
    <t>NECESSIDADES DOS CLIENTES</t>
  </si>
  <si>
    <t>ANÁLISE DO MERCADO</t>
  </si>
  <si>
    <t>PLANO DE MARKETING</t>
  </si>
  <si>
    <t>Necessidades / Desejos dos clientes</t>
  </si>
  <si>
    <t>Quais necessidades / desejos dos meus clientes?</t>
  </si>
  <si>
    <t>Produto / Serviço oferecido</t>
  </si>
  <si>
    <t>Quais características do meu produto / serviço?</t>
  </si>
  <si>
    <t>Ciclo de vida</t>
  </si>
  <si>
    <t>Qual o estágio do ciclo de vida do seu produto / serviço?
(assinale com um "x" sua resposta no quadro em branco abaixo da opção)</t>
  </si>
  <si>
    <t>Introdução</t>
  </si>
  <si>
    <t>Crescimento</t>
  </si>
  <si>
    <t>Maturidade</t>
  </si>
  <si>
    <t>Declínio</t>
  </si>
  <si>
    <t>Opção</t>
  </si>
  <si>
    <t>Estágio inicial do conhecimento do produto pelos consumidores.
Baixas vendas e margens altas</t>
  </si>
  <si>
    <t>Produto passa a ser mais conhecido pelos consumidores.
Aumento de vendas</t>
  </si>
  <si>
    <t>Vendas estabilizadas.
Esforço da empresa direcionado para redução de custos</t>
  </si>
  <si>
    <t>Vendas e lucro em queda.
Produto necessita ser "reinventado" para novo ciclo de vida</t>
  </si>
  <si>
    <r>
      <t xml:space="preserve">ESTRATÉGIA DO PRODUTO </t>
    </r>
    <r>
      <rPr>
        <sz val="14"/>
        <color rgb="FFFF0000"/>
        <rFont val="Calibri"/>
        <family val="2"/>
        <scheme val="minor"/>
      </rPr>
      <t>(Valor agregado e percebido)</t>
    </r>
  </si>
  <si>
    <t>Escolha abaixo:</t>
  </si>
  <si>
    <t>A concorrência é:</t>
  </si>
  <si>
    <t>Inferior</t>
  </si>
  <si>
    <t>Igual</t>
  </si>
  <si>
    <t>Superior</t>
  </si>
  <si>
    <t>Valor agregado oferecido e percebido pelo cliente</t>
  </si>
  <si>
    <t>Confiabilidade / Durabilidade / Resistência</t>
  </si>
  <si>
    <t>Qualidade</t>
  </si>
  <si>
    <t>Explique:</t>
  </si>
  <si>
    <t>x</t>
  </si>
  <si>
    <t>Imagem</t>
  </si>
  <si>
    <t>Logo / Embalagem / Status</t>
  </si>
  <si>
    <t>Inovação</t>
  </si>
  <si>
    <t>O que você oferece de novo ao cliente?</t>
  </si>
  <si>
    <t>Informação</t>
  </si>
  <si>
    <t>O que facilita a compra do cliente?</t>
  </si>
  <si>
    <t>Garantia</t>
  </si>
  <si>
    <t>Por que o cliente terá menos risco comprando seu produto?</t>
  </si>
  <si>
    <t>Conveniência</t>
  </si>
  <si>
    <t>Por que o cliente economiza tempo comprando seu produto?</t>
  </si>
  <si>
    <t>Serviços</t>
  </si>
  <si>
    <t>Quais serviços associados?</t>
  </si>
  <si>
    <t>Outros aspectos de valor</t>
  </si>
  <si>
    <t>Detalhe abaixo</t>
  </si>
  <si>
    <t>PONTUAÇÃO</t>
  </si>
  <si>
    <t>Observe a matriz abaixo:</t>
  </si>
  <si>
    <t>QUALIDADE</t>
  </si>
  <si>
    <t>PREÇO</t>
  </si>
  <si>
    <t>Responda: em que quadrante seu produto se encaixa?</t>
  </si>
  <si>
    <r>
      <t xml:space="preserve">Valor Premium
</t>
    </r>
    <r>
      <rPr>
        <sz val="8"/>
        <color theme="0"/>
        <rFont val="Verdana"/>
        <family val="2"/>
      </rPr>
      <t>(Alta Qualidade e Alto Preço)</t>
    </r>
  </si>
  <si>
    <r>
      <t xml:space="preserve">Preço Excessivo
</t>
    </r>
    <r>
      <rPr>
        <sz val="8"/>
        <color theme="0"/>
        <rFont val="Verdana"/>
        <family val="2"/>
      </rPr>
      <t>(Média Qualidade e Alto Preço)</t>
    </r>
  </si>
  <si>
    <r>
      <t xml:space="preserve">Assalto ao Cliente
</t>
    </r>
    <r>
      <rPr>
        <sz val="8"/>
        <color theme="0"/>
        <rFont val="Verdana"/>
        <family val="2"/>
      </rPr>
      <t>(Baixa Qualidade e Alto Preço)</t>
    </r>
  </si>
  <si>
    <r>
      <t xml:space="preserve">Alto Valor
</t>
    </r>
    <r>
      <rPr>
        <sz val="8"/>
        <color theme="0"/>
        <rFont val="Verdana"/>
        <family val="2"/>
      </rPr>
      <t>(Alta Qualidade e Médio Preço)</t>
    </r>
  </si>
  <si>
    <r>
      <t xml:space="preserve">Preço Médio
</t>
    </r>
    <r>
      <rPr>
        <sz val="8"/>
        <color theme="0"/>
        <rFont val="Verdana"/>
        <family val="2"/>
      </rPr>
      <t>(Média Qualidade e Médio Preço)</t>
    </r>
  </si>
  <si>
    <r>
      <t xml:space="preserve">Falsa Economia
</t>
    </r>
    <r>
      <rPr>
        <sz val="8"/>
        <color theme="0"/>
        <rFont val="Verdana"/>
        <family val="2"/>
      </rPr>
      <t>(Baixa Qualidade e Médio Preço)</t>
    </r>
  </si>
  <si>
    <r>
      <t xml:space="preserve">Super Valor
</t>
    </r>
    <r>
      <rPr>
        <sz val="8"/>
        <color theme="0"/>
        <rFont val="Verdana"/>
        <family val="2"/>
      </rPr>
      <t>(Alta Qualidade e Baixo Preço)</t>
    </r>
  </si>
  <si>
    <r>
      <t xml:space="preserve">Valor Bom
</t>
    </r>
    <r>
      <rPr>
        <sz val="8"/>
        <color theme="0"/>
        <rFont val="Verdana"/>
        <family val="2"/>
      </rPr>
      <t>(Média Qualidade e Baixo Preço)</t>
    </r>
  </si>
  <si>
    <r>
      <t xml:space="preserve">Economia
</t>
    </r>
    <r>
      <rPr>
        <sz val="8"/>
        <color theme="0"/>
        <rFont val="Verdana"/>
        <family val="2"/>
      </rPr>
      <t>(Baixa Qualidade e Baixo Preço)</t>
    </r>
  </si>
  <si>
    <t>Condições de Pagamento</t>
  </si>
  <si>
    <t>Cartão de Débito / Crédito / Cheque / Boleto etc.</t>
  </si>
  <si>
    <t>Opções de Pagamento</t>
  </si>
  <si>
    <t>À Vista / Parcelado / Com entrada / Sem entrada etc.</t>
  </si>
  <si>
    <t>Critérios (dados) para venda</t>
  </si>
  <si>
    <t>Nome / Telefone / Renda / Restrições etc.</t>
  </si>
  <si>
    <r>
      <t xml:space="preserve">ESTRATÉGIA DE PROMOÇÃO </t>
    </r>
    <r>
      <rPr>
        <sz val="14"/>
        <color rgb="FFFF0000"/>
        <rFont val="Calibri"/>
        <family val="2"/>
        <scheme val="minor"/>
      </rPr>
      <t>(Como atrairei meu cliente?)</t>
    </r>
  </si>
  <si>
    <t>Prêmios</t>
  </si>
  <si>
    <t>Haverá cupons para concorrer a prêmios? Como funcionará?</t>
  </si>
  <si>
    <t>Quais promoções e descontos você aplicará nas vendas?</t>
  </si>
  <si>
    <t>Descontos e Promoções</t>
  </si>
  <si>
    <t>Fidelização</t>
  </si>
  <si>
    <t>Haverá programa de fidelização? Qual? Detalhar</t>
  </si>
  <si>
    <t>Brindes</t>
  </si>
  <si>
    <t>Haverá distribuição de brindes? Ganhará um brinde na compra de um produto?</t>
  </si>
  <si>
    <t>Eventos</t>
  </si>
  <si>
    <t>Almoço de negócios? Degustações gratuitas? Outros?</t>
  </si>
  <si>
    <t>Parcerias</t>
  </si>
  <si>
    <t>Serão efetuadas parcerias com outras empresas?</t>
  </si>
  <si>
    <t>Outros métodos não listados acima. Detalhar</t>
  </si>
  <si>
    <r>
      <t xml:space="preserve">ESTRATÉGIA DE COMUNICAÇÃO </t>
    </r>
    <r>
      <rPr>
        <sz val="14"/>
        <color rgb="FFFF0000"/>
        <rFont val="Calibri"/>
        <family val="2"/>
        <scheme val="minor"/>
      </rPr>
      <t>(Como o cliente saberá da oferta?)</t>
    </r>
  </si>
  <si>
    <t>Por que estou enviando a mensagem?
(Objetivo)</t>
  </si>
  <si>
    <t>Inclua informações que lembrem os clientes do seu produto / serviço e os benefícios</t>
  </si>
  <si>
    <t>Para quem estou enviando a mensagem?
(Destinatário)</t>
  </si>
  <si>
    <t>Pessoas Físicas ou Jurídicas (consumidores / distribuidores / representantes etc.)</t>
  </si>
  <si>
    <t>Como vou enviar a mensagem?
(Mídia)</t>
  </si>
  <si>
    <t>Anúncios em rádio / TV / jornal / Mídia eletrônica / Folder / Site da empresa / Sites de busca</t>
  </si>
  <si>
    <t>Detalhar: Anúncios em rádio / TV / jornal</t>
  </si>
  <si>
    <t>Detalhar: Mídia Eletrônica e Site da Empresa</t>
  </si>
  <si>
    <t>Detalhar: Folder e Sites de busca</t>
  </si>
  <si>
    <r>
      <t xml:space="preserve">ESTRATÉGIA DE DISTRIBUIÇÃO </t>
    </r>
    <r>
      <rPr>
        <sz val="14"/>
        <color rgb="FFFF0000"/>
        <rFont val="Calibri"/>
        <family val="2"/>
        <scheme val="minor"/>
      </rPr>
      <t>(Como vou entregar meu produto?)</t>
    </r>
  </si>
  <si>
    <t>Canais de venda e distribuição</t>
  </si>
  <si>
    <t>Escolha:</t>
  </si>
  <si>
    <t>Venda pela Internet</t>
  </si>
  <si>
    <t>Venda por Telefone</t>
  </si>
  <si>
    <t>Venda por Catálogo</t>
  </si>
  <si>
    <t>Franquias</t>
  </si>
  <si>
    <t>Outros
(detalhar abaixo)</t>
  </si>
  <si>
    <t>Loja Própria</t>
  </si>
  <si>
    <t>Varejo em Geral</t>
  </si>
  <si>
    <t>Varejo Especializado</t>
  </si>
  <si>
    <t>Atacado</t>
  </si>
  <si>
    <t>Representante Comercial</t>
  </si>
  <si>
    <t>Como é / será seu ponto comercial?</t>
  </si>
  <si>
    <t>Ponto Próprio? Alugado? Como é o contrato de locação? Possui alvará?</t>
  </si>
  <si>
    <t>É fácil de ser visto pelas pessoas?</t>
  </si>
  <si>
    <t>É fácil entrar na loja? (há obstáculos?)</t>
  </si>
  <si>
    <t>Como é o fluxo de pessoas na frente da loja?</t>
  </si>
  <si>
    <t>Existem concorrentes diretos nas proximidades? Quantos?</t>
  </si>
  <si>
    <t>Como você irá se destacar?</t>
  </si>
  <si>
    <t>FORÇA DE VENDAS</t>
  </si>
  <si>
    <t>Perfil</t>
  </si>
  <si>
    <t>Especialistas no produto? Experiência anterior?</t>
  </si>
  <si>
    <t>Organização</t>
  </si>
  <si>
    <t>Quantos vendedores e supervisores? Haverá cargos distintos (junior, pleno, sênior etc.)?</t>
  </si>
  <si>
    <t>Remuneração</t>
  </si>
  <si>
    <t>Salário fixo + comissão? Apenas Fixo? Apenas Comissão? Como serão as metas?</t>
  </si>
  <si>
    <t>Especialização</t>
  </si>
  <si>
    <t>Quais conhecimentos do produto deverá possuir? Será exigido treinamento?</t>
  </si>
  <si>
    <t>Habilidades</t>
  </si>
  <si>
    <t>Quais habilidades necessárias?</t>
  </si>
  <si>
    <r>
      <t xml:space="preserve">ESTRATÉGIA DE PREÇOS </t>
    </r>
    <r>
      <rPr>
        <sz val="14"/>
        <color rgb="FFFF0000"/>
        <rFont val="Calibri"/>
        <family val="2"/>
        <scheme val="minor"/>
      </rPr>
      <t>(Preço e condições de venda)</t>
    </r>
  </si>
  <si>
    <t>PLANEJAMENTO OPERACIONAL</t>
  </si>
  <si>
    <t>PROCESSO OPERACIONAL</t>
  </si>
  <si>
    <t>LAYOUT (DESENHO)</t>
  </si>
  <si>
    <t>Capacidade</t>
  </si>
  <si>
    <t>Qual minha capacidade máxima de atendimento / produção?</t>
  </si>
  <si>
    <t>Volume inicial</t>
  </si>
  <si>
    <t>Qual meu volume inicial de atendimento / produção?</t>
  </si>
  <si>
    <t>Funções</t>
  </si>
  <si>
    <t>Quais as funções na empresa e quem as desempenhará?</t>
  </si>
  <si>
    <t>Estoques</t>
  </si>
  <si>
    <t>Qual meu volume inicial de estoques? Como vou armazenar e renovar?</t>
  </si>
  <si>
    <t>Estratégia</t>
  </si>
  <si>
    <t>Qual minha estratégia para aumento da capacidade produtiva e estoque?</t>
  </si>
  <si>
    <t>Qual o espaço total disponível e qual o espaço útil?</t>
  </si>
  <si>
    <t>Onde ficarão os lugares de trabalho (disposição física)?</t>
  </si>
  <si>
    <t>Por onde e como ocorrerão o trânsito de pessoas e fluxo de fabricação dos produtos?</t>
  </si>
  <si>
    <t>Como se dará o trânsito de pessoas e mercadorias na loja?</t>
  </si>
  <si>
    <t>A disposição do ambiente / lugares favorece a produtividade (possui lógica fabril)?</t>
  </si>
  <si>
    <t>Há espaço confortável para receber as pessoas?</t>
  </si>
  <si>
    <t>Haverá área de acesso restrito? Qual e onde ficará?</t>
  </si>
  <si>
    <t>PLANEJAMENTO FINANCEIRO</t>
  </si>
  <si>
    <t>INVESTIMENTOS FIXOS</t>
  </si>
  <si>
    <t>Valor Estimado</t>
  </si>
  <si>
    <t>Tipo de Investimento</t>
  </si>
  <si>
    <t>Construções</t>
  </si>
  <si>
    <t>Máquinas e Equipamentos</t>
  </si>
  <si>
    <t>Móveis e Utensílios</t>
  </si>
  <si>
    <t>% Deprec. Anual</t>
  </si>
  <si>
    <t>Computadores</t>
  </si>
  <si>
    <t>Taxa de Franquia (se houver)</t>
  </si>
  <si>
    <t>Veículos</t>
  </si>
  <si>
    <t>Outros (se houver)</t>
  </si>
  <si>
    <t>TOTAL DE INVESTIMENTOS FIXOS</t>
  </si>
  <si>
    <t>PRAZOS E ESTRATÉGIAS</t>
  </si>
  <si>
    <t>POLÍTICAS E ESTRATÉGIAS DE VENDA</t>
  </si>
  <si>
    <t>Prazo médio de venda</t>
  </si>
  <si>
    <t>% das vendas totais</t>
  </si>
  <si>
    <t>Dias</t>
  </si>
  <si>
    <t>Vendas à vista</t>
  </si>
  <si>
    <t>Vendas à prazo</t>
  </si>
  <si>
    <t>-</t>
  </si>
  <si>
    <t>= Prazo Médio</t>
  </si>
  <si>
    <t>POLÍTICAS E ESTRATÉGIAS DE COMPRAS</t>
  </si>
  <si>
    <t>Prazo médio de compra</t>
  </si>
  <si>
    <t>Compras à vista</t>
  </si>
  <si>
    <t>Compras à prazo</t>
  </si>
  <si>
    <t>% das compras totais</t>
  </si>
  <si>
    <t>POLÍTICAS E ESTRATÉGIAS DE ESTOQUES</t>
  </si>
  <si>
    <t>Política de Estoque</t>
  </si>
  <si>
    <t>Necessidade de estoque (em dias)</t>
  </si>
  <si>
    <t>Estimativa de estoque inicial (em valores)</t>
  </si>
  <si>
    <t>PRODUTOS</t>
  </si>
  <si>
    <t>Estimativa de vendas</t>
  </si>
  <si>
    <t>Preço Unitário</t>
  </si>
  <si>
    <t>Faturamento</t>
  </si>
  <si>
    <t>Estimativa de custos</t>
  </si>
  <si>
    <t>Custo Unitário</t>
  </si>
  <si>
    <t>Vendas Unitárias</t>
  </si>
  <si>
    <t>Custo de Venda</t>
  </si>
  <si>
    <t>TOTAL DE CUSTOS</t>
  </si>
  <si>
    <t>TOTAL DE FATURAMENTO</t>
  </si>
  <si>
    <t>SERVIÇOS</t>
  </si>
  <si>
    <t>Serviço Oferecido</t>
  </si>
  <si>
    <t>Produto Ofertado</t>
  </si>
  <si>
    <t>Custo do Serviço</t>
  </si>
  <si>
    <t>TOTAL</t>
  </si>
  <si>
    <t>Venda de Produtos</t>
  </si>
  <si>
    <t>Venda de Serviços</t>
  </si>
  <si>
    <t>Custo Direto</t>
  </si>
  <si>
    <t>% do Faturamento</t>
  </si>
  <si>
    <t>MÃO DE OBRA</t>
  </si>
  <si>
    <t>CARGO</t>
  </si>
  <si>
    <t>Salário</t>
  </si>
  <si>
    <t>Encargos</t>
  </si>
  <si>
    <t>Qtdade Funcs.</t>
  </si>
  <si>
    <t>%</t>
  </si>
  <si>
    <t>Valor</t>
  </si>
  <si>
    <t>SÓCIOS (RETIRADA DE PRÓ-LABORE)</t>
  </si>
  <si>
    <t>Valor a ser retirado mensalmente</t>
  </si>
  <si>
    <t>Alíquota de INSS</t>
  </si>
  <si>
    <t>CUSTOS FIXOS</t>
  </si>
  <si>
    <t>Tipo de Custo Fixo</t>
  </si>
  <si>
    <t>Valor (R$)</t>
  </si>
  <si>
    <t>% sobre total</t>
  </si>
  <si>
    <t>Mão de Obra + Encargos</t>
  </si>
  <si>
    <t>Pró-Labore (retirada dos sócios)</t>
  </si>
  <si>
    <t>Água</t>
  </si>
  <si>
    <t>Luz</t>
  </si>
  <si>
    <t>Telefone</t>
  </si>
  <si>
    <t>Contador</t>
  </si>
  <si>
    <t>Advogado</t>
  </si>
  <si>
    <t>Despesas com Veículos</t>
  </si>
  <si>
    <t>Material de Escritório</t>
  </si>
  <si>
    <t>Aluguel</t>
  </si>
  <si>
    <t>Seguros</t>
  </si>
  <si>
    <t>Propaganda / Publicidade</t>
  </si>
  <si>
    <t>Depreciação Mensal</t>
  </si>
  <si>
    <t>Manutenção</t>
  </si>
  <si>
    <t>Condomínio</t>
  </si>
  <si>
    <t>Despesas de Viagem</t>
  </si>
  <si>
    <t>Serviços de Terceiros</t>
  </si>
  <si>
    <t>Transporte (ônibus / táxi / app transporte)</t>
  </si>
  <si>
    <t>Outros (detalhar abaixo)</t>
  </si>
  <si>
    <t>TOTAL GERAL</t>
  </si>
  <si>
    <t>CUSTOS VARIÁVEIS</t>
  </si>
  <si>
    <t>COMISSÕES</t>
  </si>
  <si>
    <t>Tipo de Comissão / Descrição</t>
  </si>
  <si>
    <t>% de Comissão</t>
  </si>
  <si>
    <t>PREVISÃO DE INADIMPLÊNCIA:</t>
  </si>
  <si>
    <t>OUTROS CUSTOS VARIÁVEIS</t>
  </si>
  <si>
    <t>Descrição</t>
  </si>
  <si>
    <t>Cartão de Crédito</t>
  </si>
  <si>
    <t>Compras feitas no Débito (cartão)</t>
  </si>
  <si>
    <r>
      <t xml:space="preserve">FINANCIAMENTO BANCÁRIO </t>
    </r>
    <r>
      <rPr>
        <sz val="14"/>
        <color rgb="FFFF0000"/>
        <rFont val="Calibri"/>
        <family val="2"/>
        <scheme val="minor"/>
      </rPr>
      <t>(Simulação)</t>
    </r>
  </si>
  <si>
    <t>Valor a Financiar</t>
  </si>
  <si>
    <t>Carência em meses (se houver)</t>
  </si>
  <si>
    <t>Prazo em meses (incluída a carência)</t>
  </si>
  <si>
    <t>Juros ao mês (em %)</t>
  </si>
  <si>
    <t>Tarifas e Taxas</t>
  </si>
  <si>
    <t>Parcela estimada</t>
  </si>
  <si>
    <t>IOF (se houver, em %)</t>
  </si>
  <si>
    <t>ESTUDO DA SAZONALIDADE</t>
  </si>
  <si>
    <t>PRIMEIRO ANO</t>
  </si>
  <si>
    <t>Empresa:</t>
  </si>
  <si>
    <t>Data esperada para início das atividades:</t>
  </si>
  <si>
    <t>Crescimento da atividade</t>
  </si>
  <si>
    <t>Sazonalidade</t>
  </si>
  <si>
    <t>(1) Receita Total</t>
  </si>
  <si>
    <t>(2) Custos Variáveis Totais</t>
  </si>
  <si>
    <t>(3) Margem de Contribuição</t>
  </si>
  <si>
    <t>(4) Custos Fixos Totais</t>
  </si>
  <si>
    <t>(5) Resultado Operacional</t>
  </si>
  <si>
    <t>(6) Financiamento (parcela)</t>
  </si>
  <si>
    <t>(8) Resultado Financeiro Líquido</t>
  </si>
  <si>
    <t>DEMONSTRAÇÃO DO RESULTADO GERENCIAL SIMPLIFICADO</t>
  </si>
  <si>
    <t>Tipo</t>
  </si>
  <si>
    <t>TOTAL MENSAL ESTIMADO</t>
  </si>
  <si>
    <t>FATURAMENTO MENSAL ESTIMADO</t>
  </si>
  <si>
    <t>(1) RECEITAS TOTAIS</t>
  </si>
  <si>
    <t>(2) CUSTOS VARIÁVEIS TOTAIS</t>
  </si>
  <si>
    <t>Custo da Mercadoria Vendida / Custo do Serviço Prestado</t>
  </si>
  <si>
    <t>Previsão de Inadimplência</t>
  </si>
  <si>
    <t>Comissões sobre venda</t>
  </si>
  <si>
    <t>Outros Custos Variáveis</t>
  </si>
  <si>
    <t>(3) MARGEM DE CONTRIBUIÇÃO</t>
  </si>
  <si>
    <t>(4) CUSTOS FIXOS TOTAIS</t>
  </si>
  <si>
    <t>Outros Custos Fixos</t>
  </si>
  <si>
    <t>(5) RESULTADO OPERACIONAL</t>
  </si>
  <si>
    <t>(6) INVESTIMENTOS E FINANCIAMENTOS</t>
  </si>
  <si>
    <t>Outros investimentos (informar valor ao lado)</t>
  </si>
  <si>
    <t>(7) IRPJ / CSLL (p/ Lucro Presumido / Real)</t>
  </si>
  <si>
    <t>(8) RESULTADO FINANCEIRO LÍQUIDO</t>
  </si>
  <si>
    <t>Informar % do IOF ao lado</t>
  </si>
  <si>
    <t>(7) Outros investimentos</t>
  </si>
  <si>
    <t>Empréstimo (assinale ao lado se está na carência)</t>
  </si>
  <si>
    <t>SEGUNDO ANO</t>
  </si>
  <si>
    <t>Resultado acumulado no ano</t>
  </si>
  <si>
    <t>Acumulado desde o inicio da atividade</t>
  </si>
  <si>
    <t>TERCEIRO ANO</t>
  </si>
  <si>
    <t>QUARTO ANO</t>
  </si>
  <si>
    <t>QUINTO ANO</t>
  </si>
  <si>
    <t>INDICADORES DE DESEMPENHO</t>
  </si>
  <si>
    <t>(1) INDICADORES FINANCEIROS</t>
  </si>
  <si>
    <t>Custos Variáveis Totais</t>
  </si>
  <si>
    <t>Custos Fixos Totais</t>
  </si>
  <si>
    <t>Investimentos / Financiamentos</t>
  </si>
  <si>
    <t>Resultado Final</t>
  </si>
  <si>
    <t>(2) INDICADORES DE RESULTADO</t>
  </si>
  <si>
    <t>Margem de Contribuição</t>
  </si>
  <si>
    <t>Resultado Operacional</t>
  </si>
  <si>
    <t>Resultado Líquido</t>
  </si>
  <si>
    <t>Grau de Endividamento</t>
  </si>
  <si>
    <t>(3) INDICADORES DE DESEMPENHO</t>
  </si>
  <si>
    <t>Investimento Necessário</t>
  </si>
  <si>
    <t>Prazo Médio de Recebimento (PMR)</t>
  </si>
  <si>
    <t>Prazo Médio de Pagamento (PMP)</t>
  </si>
  <si>
    <t>dias</t>
  </si>
  <si>
    <t>Necessidade de Estoque</t>
  </si>
  <si>
    <t>Dias úteis</t>
  </si>
  <si>
    <t>Giro do Estoque (rotação)</t>
  </si>
  <si>
    <t>Necessidade de Capital de Giro (NCG)</t>
  </si>
  <si>
    <t>Ciclo Financeiro</t>
  </si>
  <si>
    <t>Saldo de contas do balanço</t>
  </si>
  <si>
    <t>INVESTIMENTO TOTAL</t>
  </si>
  <si>
    <t>Financiamento</t>
  </si>
  <si>
    <t>Capital Próprio</t>
  </si>
  <si>
    <t>(4) AVALIAÇÃO DE CENÁRIOS</t>
  </si>
  <si>
    <t>Acréscimo no preço de venda</t>
  </si>
  <si>
    <t>Redução no preço de venda</t>
  </si>
  <si>
    <t>Custo Variável</t>
  </si>
  <si>
    <t>Custo Fixo</t>
  </si>
  <si>
    <t>Investimentos / Financs.</t>
  </si>
  <si>
    <t>Resultado</t>
  </si>
  <si>
    <t>Redução no custo da mercadoria</t>
  </si>
  <si>
    <t>Acréscimo no custo da merc.</t>
  </si>
  <si>
    <t>Impostos sobre receita (informar alíquota ao lado)</t>
  </si>
  <si>
    <t>Imposto de Renda Pessoa Jurídica - IRPJ (informar)</t>
  </si>
  <si>
    <t>Contribuição Social - CSLL (informar)</t>
  </si>
  <si>
    <t>Abc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</si>
</sst>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0.0%"/>
    <numFmt numFmtId="165" formatCode="General_)"/>
    <numFmt numFmtId="166" formatCode="#,##0.00\ ;[Red]\-#,##0.00\ "/>
    <numFmt numFmtId="167" formatCode="#,##0.0\ ;[Red]\-#,##0.0\ "/>
    <numFmt numFmtId="168" formatCode="#,##0\ ;[Red]\-#,##0\ "/>
    <numFmt numFmtId="169" formatCode="#,##0_ ;\-#,##0\ "/>
    <numFmt numFmtId="170" formatCode="#,##0.0"/>
    <numFmt numFmtId="172" formatCode="#,##0_ ;[Red]\-#,##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sz val="10"/>
      <name val="Courier"/>
      <family val="3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/>
      <diagonal/>
    </border>
    <border>
      <left style="dashDotDot">
        <color indexed="64"/>
      </left>
      <right style="dashDotDot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indexed="22"/>
      </right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0" fillId="0" borderId="0"/>
  </cellStyleXfs>
  <cellXfs count="27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15" fillId="4" borderId="1" xfId="1" applyFont="1" applyFill="1" applyBorder="1" applyAlignment="1" applyProtection="1">
      <alignment horizontal="center" vertical="center" wrapText="1"/>
      <protection hidden="1"/>
    </xf>
    <xf numFmtId="0" fontId="15" fillId="4" borderId="0" xfId="1" applyFont="1" applyFill="1" applyBorder="1" applyAlignment="1" applyProtection="1">
      <alignment horizontal="center" vertical="center" wrapText="1"/>
      <protection hidden="1"/>
    </xf>
    <xf numFmtId="0" fontId="16" fillId="0" borderId="4" xfId="1" applyFont="1" applyFill="1" applyBorder="1" applyAlignment="1" applyProtection="1">
      <alignment horizontal="center" vertical="center" wrapText="1"/>
      <protection hidden="1"/>
    </xf>
    <xf numFmtId="0" fontId="16" fillId="0" borderId="5" xfId="1" applyFont="1" applyFill="1" applyBorder="1" applyAlignment="1" applyProtection="1">
      <alignment horizontal="center" vertical="center" wrapText="1"/>
      <protection hidden="1"/>
    </xf>
    <xf numFmtId="0" fontId="17" fillId="0" borderId="4" xfId="1" applyFont="1" applyFill="1" applyBorder="1" applyAlignment="1" applyProtection="1">
      <alignment horizontal="center" vertical="center" wrapText="1"/>
      <protection hidden="1"/>
    </xf>
    <xf numFmtId="0" fontId="17" fillId="0" borderId="5" xfId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21" fillId="8" borderId="23" xfId="0" applyFont="1" applyFill="1" applyBorder="1" applyAlignment="1" applyProtection="1">
      <alignment horizontal="center" vertical="center"/>
      <protection hidden="1"/>
    </xf>
    <xf numFmtId="0" fontId="21" fillId="8" borderId="26" xfId="0" applyFont="1" applyFill="1" applyBorder="1" applyAlignment="1" applyProtection="1">
      <alignment horizontal="center" vertical="center"/>
      <protection hidden="1"/>
    </xf>
    <xf numFmtId="166" fontId="22" fillId="0" borderId="24" xfId="4" applyNumberFormat="1" applyFont="1" applyFill="1" applyBorder="1" applyAlignment="1" applyProtection="1">
      <alignment horizontal="center" vertical="center"/>
      <protection locked="0"/>
    </xf>
    <xf numFmtId="166" fontId="22" fillId="3" borderId="24" xfId="4" applyNumberFormat="1" applyFont="1" applyFill="1" applyBorder="1" applyAlignment="1" applyProtection="1">
      <alignment horizontal="center" vertical="center"/>
      <protection locked="0"/>
    </xf>
    <xf numFmtId="166" fontId="22" fillId="0" borderId="18" xfId="4" applyNumberFormat="1" applyFont="1" applyFill="1" applyBorder="1" applyAlignment="1" applyProtection="1">
      <alignment vertical="center"/>
      <protection locked="0"/>
    </xf>
    <xf numFmtId="166" fontId="22" fillId="0" borderId="19" xfId="4" applyNumberFormat="1" applyFont="1" applyFill="1" applyBorder="1" applyAlignment="1" applyProtection="1">
      <alignment vertical="center"/>
      <protection locked="0"/>
    </xf>
    <xf numFmtId="168" fontId="22" fillId="0" borderId="24" xfId="4" applyNumberFormat="1" applyFont="1" applyFill="1" applyBorder="1" applyAlignment="1" applyProtection="1">
      <alignment horizontal="center" vertical="center"/>
    </xf>
    <xf numFmtId="168" fontId="22" fillId="3" borderId="24" xfId="4" applyNumberFormat="1" applyFont="1" applyFill="1" applyBorder="1" applyAlignment="1" applyProtection="1">
      <alignment horizontal="center" vertical="center"/>
      <protection locked="0"/>
    </xf>
    <xf numFmtId="0" fontId="15" fillId="4" borderId="8" xfId="0" applyFont="1" applyFill="1" applyBorder="1" applyAlignment="1" applyProtection="1">
      <alignment horizontal="center" vertical="center" wrapText="1"/>
      <protection hidden="1"/>
    </xf>
    <xf numFmtId="169" fontId="16" fillId="0" borderId="22" xfId="2" applyNumberFormat="1" applyFont="1" applyFill="1" applyBorder="1" applyAlignment="1" applyProtection="1">
      <alignment horizontal="center" vertical="center"/>
      <protection locked="0"/>
    </xf>
    <xf numFmtId="169" fontId="16" fillId="0" borderId="28" xfId="2" applyNumberFormat="1" applyFont="1" applyFill="1" applyBorder="1" applyAlignment="1" applyProtection="1">
      <alignment horizontal="center" vertical="center"/>
      <protection locked="0"/>
    </xf>
    <xf numFmtId="169" fontId="16" fillId="0" borderId="16" xfId="2" applyNumberFormat="1" applyFont="1" applyFill="1" applyBorder="1" applyAlignment="1" applyProtection="1">
      <alignment horizontal="center" vertical="center"/>
      <protection locked="0"/>
    </xf>
    <xf numFmtId="169" fontId="16" fillId="0" borderId="30" xfId="2" applyNumberFormat="1" applyFont="1" applyFill="1" applyBorder="1" applyAlignment="1" applyProtection="1">
      <alignment horizontal="center" vertical="center"/>
      <protection locked="0"/>
    </xf>
    <xf numFmtId="169" fontId="16" fillId="0" borderId="31" xfId="2" applyNumberFormat="1" applyFont="1" applyFill="1" applyBorder="1" applyAlignment="1" applyProtection="1">
      <alignment horizontal="center" vertical="center"/>
      <protection locked="0"/>
    </xf>
    <xf numFmtId="169" fontId="16" fillId="0" borderId="24" xfId="2" applyNumberFormat="1" applyFont="1" applyFill="1" applyBorder="1" applyAlignment="1" applyProtection="1">
      <alignment horizontal="center" vertical="center"/>
      <protection locked="0"/>
    </xf>
    <xf numFmtId="166" fontId="22" fillId="0" borderId="14" xfId="4" applyNumberFormat="1" applyFont="1" applyFill="1" applyBorder="1" applyAlignment="1" applyProtection="1">
      <alignment horizontal="center" vertical="center"/>
      <protection locked="0"/>
    </xf>
    <xf numFmtId="168" fontId="22" fillId="0" borderId="14" xfId="4" applyNumberFormat="1" applyFont="1" applyFill="1" applyBorder="1" applyAlignment="1" applyProtection="1">
      <alignment horizontal="center" vertical="center"/>
      <protection locked="0"/>
    </xf>
    <xf numFmtId="10" fontId="22" fillId="0" borderId="14" xfId="3" applyNumberFormat="1" applyFont="1" applyFill="1" applyBorder="1" applyAlignment="1" applyProtection="1">
      <alignment horizontal="center" vertical="center"/>
      <protection locked="0"/>
    </xf>
    <xf numFmtId="166" fontId="22" fillId="3" borderId="14" xfId="4" applyNumberFormat="1" applyFont="1" applyFill="1" applyBorder="1" applyAlignment="1" applyProtection="1">
      <alignment horizontal="center" vertical="center"/>
    </xf>
    <xf numFmtId="10" fontId="22" fillId="3" borderId="14" xfId="3" applyNumberFormat="1" applyFont="1" applyFill="1" applyBorder="1" applyAlignment="1" applyProtection="1">
      <alignment horizontal="center" vertical="center"/>
    </xf>
    <xf numFmtId="168" fontId="23" fillId="3" borderId="14" xfId="4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164" fontId="22" fillId="0" borderId="24" xfId="3" applyNumberFormat="1" applyFont="1" applyFill="1" applyBorder="1" applyAlignment="1" applyProtection="1">
      <alignment horizontal="center" vertical="center"/>
      <protection locked="0"/>
    </xf>
    <xf numFmtId="168" fontId="22" fillId="0" borderId="23" xfId="4" applyNumberFormat="1" applyFont="1" applyFill="1" applyBorder="1" applyAlignment="1" applyProtection="1">
      <alignment horizontal="center" vertical="center"/>
    </xf>
    <xf numFmtId="166" fontId="22" fillId="0" borderId="15" xfId="4" applyNumberFormat="1" applyFont="1" applyFill="1" applyBorder="1" applyAlignment="1" applyProtection="1">
      <alignment vertical="center"/>
      <protection locked="0"/>
    </xf>
    <xf numFmtId="166" fontId="22" fillId="3" borderId="14" xfId="4" applyNumberFormat="1" applyFont="1" applyFill="1" applyBorder="1" applyAlignment="1" applyProtection="1">
      <alignment horizontal="center" vertical="center"/>
      <protection locked="0"/>
    </xf>
    <xf numFmtId="170" fontId="13" fillId="3" borderId="14" xfId="0" applyNumberFormat="1" applyFont="1" applyFill="1" applyBorder="1" applyAlignment="1">
      <alignment horizontal="center" vertical="center"/>
    </xf>
    <xf numFmtId="166" fontId="22" fillId="0" borderId="0" xfId="4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17" fontId="12" fillId="3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6" xfId="0" applyFont="1" applyFill="1" applyBorder="1" applyAlignment="1" applyProtection="1">
      <alignment horizontal="center" vertical="center" wrapText="1"/>
      <protection hidden="1"/>
    </xf>
    <xf numFmtId="0" fontId="4" fillId="4" borderId="10" xfId="0" applyFont="1" applyFill="1" applyBorder="1" applyAlignment="1" applyProtection="1">
      <alignment horizontal="center" vertical="center" wrapText="1"/>
      <protection hidden="1"/>
    </xf>
    <xf numFmtId="0" fontId="4" fillId="4" borderId="8" xfId="0" applyFont="1" applyFill="1" applyBorder="1" applyAlignment="1" applyProtection="1">
      <alignment horizontal="center" vertical="center" wrapText="1"/>
      <protection hidden="1"/>
    </xf>
    <xf numFmtId="0" fontId="4" fillId="4" borderId="9" xfId="0" applyFont="1" applyFill="1" applyBorder="1" applyAlignment="1" applyProtection="1">
      <alignment horizontal="center" vertical="center" wrapText="1"/>
      <protection hidden="1"/>
    </xf>
    <xf numFmtId="0" fontId="5" fillId="4" borderId="4" xfId="1" applyFont="1" applyFill="1" applyBorder="1" applyAlignment="1" applyProtection="1">
      <alignment horizontal="center" vertical="center" wrapText="1"/>
      <protection hidden="1"/>
    </xf>
    <xf numFmtId="0" fontId="5" fillId="4" borderId="5" xfId="1" applyFont="1" applyFill="1" applyBorder="1" applyAlignment="1" applyProtection="1">
      <alignment horizontal="center" vertical="center" wrapText="1"/>
      <protection hidden="1"/>
    </xf>
    <xf numFmtId="0" fontId="3" fillId="0" borderId="3" xfId="1" applyFont="1" applyFill="1" applyBorder="1" applyAlignment="1" applyProtection="1">
      <alignment horizontal="left" vertical="top" wrapText="1"/>
      <protection locked="0"/>
    </xf>
    <xf numFmtId="0" fontId="3" fillId="0" borderId="4" xfId="1" applyFont="1" applyFill="1" applyBorder="1" applyAlignment="1" applyProtection="1">
      <alignment horizontal="left" vertical="top" wrapText="1"/>
      <protection locked="0"/>
    </xf>
    <xf numFmtId="0" fontId="3" fillId="0" borderId="5" xfId="1" applyFont="1" applyFill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center" vertical="center"/>
    </xf>
    <xf numFmtId="0" fontId="4" fillId="4" borderId="0" xfId="0" applyFont="1" applyFill="1" applyBorder="1" applyAlignment="1" applyProtection="1">
      <alignment horizontal="center" vertical="center" wrapText="1"/>
      <protection hidden="1"/>
    </xf>
    <xf numFmtId="0" fontId="4" fillId="4" borderId="3" xfId="0" applyFont="1" applyFill="1" applyBorder="1" applyAlignment="1" applyProtection="1">
      <alignment horizontal="center" vertical="center" wrapText="1"/>
      <protection hidden="1"/>
    </xf>
    <xf numFmtId="0" fontId="4" fillId="4" borderId="5" xfId="0" applyFont="1" applyFill="1" applyBorder="1" applyAlignment="1" applyProtection="1">
      <alignment horizontal="center" vertical="center" wrapText="1"/>
      <protection hidden="1"/>
    </xf>
    <xf numFmtId="0" fontId="4" fillId="4" borderId="7" xfId="0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4" fillId="4" borderId="2" xfId="0" applyFont="1" applyFill="1" applyBorder="1" applyAlignment="1" applyProtection="1">
      <alignment horizontal="center" vertical="center" wrapText="1"/>
      <protection hidden="1"/>
    </xf>
    <xf numFmtId="0" fontId="4" fillId="4" borderId="11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 applyProtection="1">
      <alignment horizontal="center" vertical="center" wrapText="1"/>
      <protection locked="0"/>
    </xf>
    <xf numFmtId="0" fontId="3" fillId="0" borderId="11" xfId="1" applyFont="1" applyFill="1" applyBorder="1" applyAlignment="1" applyProtection="1">
      <alignment horizontal="center" vertical="center"/>
      <protection locked="0"/>
    </xf>
    <xf numFmtId="0" fontId="3" fillId="0" borderId="13" xfId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0" fontId="3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9" xfId="1" applyFont="1" applyFill="1" applyBorder="1" applyAlignment="1" applyProtection="1">
      <alignment horizontal="center" vertical="center" wrapText="1"/>
      <protection locked="0"/>
    </xf>
    <xf numFmtId="0" fontId="5" fillId="4" borderId="4" xfId="1" applyFont="1" applyFill="1" applyBorder="1" applyAlignment="1" applyProtection="1">
      <alignment horizontal="center" vertical="center"/>
      <protection hidden="1"/>
    </xf>
    <xf numFmtId="0" fontId="5" fillId="4" borderId="5" xfId="1" applyFont="1" applyFill="1" applyBorder="1" applyAlignment="1" applyProtection="1">
      <alignment horizontal="center" vertical="center"/>
      <protection hidden="1"/>
    </xf>
    <xf numFmtId="0" fontId="11" fillId="0" borderId="6" xfId="1" applyFont="1" applyFill="1" applyBorder="1" applyAlignment="1" applyProtection="1">
      <alignment horizontal="center" vertical="center"/>
      <protection locked="0"/>
    </xf>
    <xf numFmtId="0" fontId="11" fillId="0" borderId="10" xfId="1" applyFont="1" applyFill="1" applyBorder="1" applyAlignment="1" applyProtection="1">
      <alignment horizontal="center" vertical="center"/>
      <protection locked="0"/>
    </xf>
    <xf numFmtId="0" fontId="11" fillId="0" borderId="12" xfId="1" applyFont="1" applyFill="1" applyBorder="1" applyAlignment="1" applyProtection="1">
      <alignment horizontal="center" vertical="center"/>
      <protection locked="0"/>
    </xf>
    <xf numFmtId="0" fontId="11" fillId="0" borderId="7" xfId="1" applyFont="1" applyFill="1" applyBorder="1" applyAlignment="1" applyProtection="1">
      <alignment horizontal="center" vertical="center"/>
      <protection locked="0"/>
    </xf>
    <xf numFmtId="0" fontId="10" fillId="4" borderId="0" xfId="1" applyFont="1" applyFill="1" applyBorder="1" applyAlignment="1" applyProtection="1">
      <alignment horizontal="center" vertical="center" wrapText="1"/>
      <protection hidden="1"/>
    </xf>
    <xf numFmtId="0" fontId="10" fillId="4" borderId="1" xfId="1" applyFont="1" applyFill="1" applyBorder="1" applyAlignment="1" applyProtection="1">
      <alignment horizontal="center" vertical="center" wrapText="1"/>
      <protection hidden="1"/>
    </xf>
    <xf numFmtId="0" fontId="10" fillId="4" borderId="6" xfId="1" applyFont="1" applyFill="1" applyBorder="1" applyAlignment="1" applyProtection="1">
      <alignment horizontal="center" vertical="center" wrapText="1"/>
      <protection hidden="1"/>
    </xf>
    <xf numFmtId="0" fontId="10" fillId="4" borderId="10" xfId="1" applyFont="1" applyFill="1" applyBorder="1" applyAlignment="1" applyProtection="1">
      <alignment horizontal="center" vertical="center" wrapText="1"/>
      <protection hidden="1"/>
    </xf>
    <xf numFmtId="0" fontId="10" fillId="4" borderId="7" xfId="1" applyFont="1" applyFill="1" applyBorder="1" applyAlignment="1" applyProtection="1">
      <alignment horizontal="center" vertical="center" wrapText="1"/>
      <protection hidden="1"/>
    </xf>
    <xf numFmtId="0" fontId="10" fillId="4" borderId="8" xfId="1" applyFont="1" applyFill="1" applyBorder="1" applyAlignment="1" applyProtection="1">
      <alignment horizontal="center" vertical="center" wrapText="1"/>
      <protection hidden="1"/>
    </xf>
    <xf numFmtId="0" fontId="10" fillId="4" borderId="11" xfId="1" applyFont="1" applyFill="1" applyBorder="1" applyAlignment="1" applyProtection="1">
      <alignment horizontal="center" vertical="center" wrapText="1"/>
      <protection hidden="1"/>
    </xf>
    <xf numFmtId="0" fontId="10" fillId="4" borderId="9" xfId="1" applyFont="1" applyFill="1" applyBorder="1" applyAlignment="1" applyProtection="1">
      <alignment horizontal="center" vertical="center" wrapText="1"/>
      <protection hidden="1"/>
    </xf>
    <xf numFmtId="0" fontId="10" fillId="4" borderId="4" xfId="1" applyFont="1" applyFill="1" applyBorder="1" applyAlignment="1" applyProtection="1">
      <alignment horizontal="left" vertical="center" wrapText="1"/>
      <protection hidden="1"/>
    </xf>
    <xf numFmtId="0" fontId="4" fillId="4" borderId="3" xfId="1" applyFont="1" applyFill="1" applyBorder="1" applyAlignment="1" applyProtection="1">
      <alignment horizontal="center" vertical="center" wrapText="1"/>
      <protection hidden="1"/>
    </xf>
    <xf numFmtId="0" fontId="4" fillId="4" borderId="4" xfId="1" applyFont="1" applyFill="1" applyBorder="1" applyAlignment="1" applyProtection="1">
      <alignment horizontal="center" vertical="center" wrapText="1"/>
      <protection hidden="1"/>
    </xf>
    <xf numFmtId="0" fontId="18" fillId="6" borderId="3" xfId="1" applyFont="1" applyFill="1" applyBorder="1" applyAlignment="1" applyProtection="1">
      <alignment horizontal="center" vertical="center" wrapText="1"/>
      <protection hidden="1"/>
    </xf>
    <xf numFmtId="0" fontId="18" fillId="6" borderId="5" xfId="1" applyFont="1" applyFill="1" applyBorder="1" applyAlignment="1" applyProtection="1">
      <alignment horizontal="center" vertical="center" wrapText="1"/>
      <protection hidden="1"/>
    </xf>
    <xf numFmtId="0" fontId="4" fillId="4" borderId="6" xfId="0" applyFont="1" applyFill="1" applyBorder="1" applyAlignment="1" applyProtection="1">
      <alignment horizontal="center" vertical="center" textRotation="255" wrapText="1"/>
      <protection hidden="1"/>
    </xf>
    <xf numFmtId="0" fontId="4" fillId="4" borderId="7" xfId="0" applyFont="1" applyFill="1" applyBorder="1" applyAlignment="1" applyProtection="1">
      <alignment horizontal="center" vertical="center" textRotation="255" wrapText="1"/>
      <protection hidden="1"/>
    </xf>
    <xf numFmtId="0" fontId="4" fillId="4" borderId="1" xfId="0" applyFont="1" applyFill="1" applyBorder="1" applyAlignment="1" applyProtection="1">
      <alignment horizontal="center" vertical="center" textRotation="255" wrapText="1"/>
      <protection hidden="1"/>
    </xf>
    <xf numFmtId="0" fontId="4" fillId="4" borderId="2" xfId="0" applyFont="1" applyFill="1" applyBorder="1" applyAlignment="1" applyProtection="1">
      <alignment horizontal="center" vertical="center" textRotation="255" wrapText="1"/>
      <protection hidden="1"/>
    </xf>
    <xf numFmtId="0" fontId="3" fillId="5" borderId="4" xfId="1" applyFont="1" applyFill="1" applyBorder="1" applyAlignment="1" applyProtection="1">
      <alignment horizontal="center" vertical="center"/>
      <protection locked="0"/>
    </xf>
    <xf numFmtId="0" fontId="3" fillId="0" borderId="3" xfId="1" applyFont="1" applyFill="1" applyBorder="1" applyAlignment="1" applyProtection="1">
      <alignment horizontal="left" vertical="center"/>
      <protection locked="0"/>
    </xf>
    <xf numFmtId="0" fontId="3" fillId="0" borderId="4" xfId="1" applyFont="1" applyFill="1" applyBorder="1" applyAlignment="1" applyProtection="1">
      <alignment horizontal="left" vertical="center"/>
      <protection locked="0"/>
    </xf>
    <xf numFmtId="0" fontId="3" fillId="0" borderId="5" xfId="1" applyFont="1" applyFill="1" applyBorder="1" applyAlignment="1" applyProtection="1">
      <alignment horizontal="left" vertical="center"/>
      <protection locked="0"/>
    </xf>
    <xf numFmtId="0" fontId="3" fillId="5" borderId="4" xfId="1" applyFont="1" applyFill="1" applyBorder="1" applyAlignment="1" applyProtection="1">
      <alignment horizontal="center" vertical="center" wrapText="1"/>
      <protection locked="0"/>
    </xf>
    <xf numFmtId="0" fontId="5" fillId="4" borderId="6" xfId="1" applyFont="1" applyFill="1" applyBorder="1" applyAlignment="1" applyProtection="1">
      <alignment horizontal="center" vertical="center" wrapText="1"/>
      <protection hidden="1"/>
    </xf>
    <xf numFmtId="0" fontId="5" fillId="4" borderId="10" xfId="1" applyFont="1" applyFill="1" applyBorder="1" applyAlignment="1" applyProtection="1">
      <alignment horizontal="center" vertical="center" wrapText="1"/>
      <protection hidden="1"/>
    </xf>
    <xf numFmtId="0" fontId="5" fillId="4" borderId="7" xfId="1" applyFont="1" applyFill="1" applyBorder="1" applyAlignment="1" applyProtection="1">
      <alignment horizontal="center" vertical="center" wrapText="1"/>
      <protection hidden="1"/>
    </xf>
    <xf numFmtId="0" fontId="3" fillId="0" borderId="3" xfId="1" applyFont="1" applyFill="1" applyBorder="1" applyAlignment="1" applyProtection="1">
      <alignment horizontal="left" vertical="center" wrapText="1"/>
      <protection locked="0"/>
    </xf>
    <xf numFmtId="0" fontId="3" fillId="0" borderId="4" xfId="1" applyFont="1" applyFill="1" applyBorder="1" applyAlignment="1" applyProtection="1">
      <alignment horizontal="left" vertical="center" wrapText="1"/>
      <protection locked="0"/>
    </xf>
    <xf numFmtId="0" fontId="3" fillId="0" borderId="5" xfId="1" applyFont="1" applyFill="1" applyBorder="1" applyAlignment="1" applyProtection="1">
      <alignment horizontal="left" vertical="center" wrapText="1"/>
      <protection locked="0"/>
    </xf>
    <xf numFmtId="166" fontId="22" fillId="0" borderId="20" xfId="4" applyNumberFormat="1" applyFont="1" applyFill="1" applyBorder="1" applyAlignment="1" applyProtection="1">
      <alignment horizontal="left" vertical="center" indent="3"/>
      <protection locked="0"/>
    </xf>
    <xf numFmtId="166" fontId="22" fillId="0" borderId="21" xfId="4" applyNumberFormat="1" applyFont="1" applyFill="1" applyBorder="1" applyAlignment="1" applyProtection="1">
      <alignment horizontal="left" vertical="center" indent="3"/>
      <protection locked="0"/>
    </xf>
    <xf numFmtId="166" fontId="22" fillId="0" borderId="22" xfId="4" applyNumberFormat="1" applyFont="1" applyFill="1" applyBorder="1" applyAlignment="1" applyProtection="1">
      <alignment horizontal="left" vertical="center" indent="3"/>
      <protection locked="0"/>
    </xf>
    <xf numFmtId="43" fontId="16" fillId="0" borderId="20" xfId="2" applyFont="1" applyFill="1" applyBorder="1" applyAlignment="1" applyProtection="1">
      <alignment horizontal="center" vertical="center"/>
      <protection locked="0"/>
    </xf>
    <xf numFmtId="43" fontId="16" fillId="0" borderId="22" xfId="2" applyFont="1" applyFill="1" applyBorder="1" applyAlignment="1" applyProtection="1">
      <alignment horizontal="center" vertical="center"/>
      <protection locked="0"/>
    </xf>
    <xf numFmtId="43" fontId="16" fillId="0" borderId="20" xfId="2" applyFont="1" applyFill="1" applyBorder="1" applyAlignment="1" applyProtection="1">
      <alignment horizontal="center" vertical="center"/>
      <protection hidden="1"/>
    </xf>
    <xf numFmtId="43" fontId="16" fillId="0" borderId="22" xfId="2" applyFont="1" applyFill="1" applyBorder="1" applyAlignment="1" applyProtection="1">
      <alignment horizontal="center" vertical="center"/>
      <protection hidden="1"/>
    </xf>
    <xf numFmtId="0" fontId="21" fillId="8" borderId="23" xfId="0" applyFont="1" applyFill="1" applyBorder="1" applyAlignment="1" applyProtection="1">
      <alignment horizontal="center" vertical="center"/>
      <protection hidden="1"/>
    </xf>
    <xf numFmtId="0" fontId="21" fillId="8" borderId="26" xfId="0" applyFont="1" applyFill="1" applyBorder="1" applyAlignment="1" applyProtection="1">
      <alignment horizontal="center" vertical="center"/>
      <protection hidden="1"/>
    </xf>
    <xf numFmtId="0" fontId="21" fillId="8" borderId="24" xfId="0" applyFont="1" applyFill="1" applyBorder="1" applyAlignment="1" applyProtection="1">
      <alignment horizontal="center" vertical="center"/>
      <protection hidden="1"/>
    </xf>
    <xf numFmtId="43" fontId="21" fillId="8" borderId="23" xfId="2" applyFont="1" applyFill="1" applyBorder="1" applyAlignment="1" applyProtection="1">
      <alignment horizontal="center" vertical="center"/>
      <protection hidden="1"/>
    </xf>
    <xf numFmtId="43" fontId="21" fillId="8" borderId="24" xfId="2" applyFont="1" applyFill="1" applyBorder="1" applyAlignment="1" applyProtection="1">
      <alignment horizontal="center" vertical="center"/>
      <protection hidden="1"/>
    </xf>
    <xf numFmtId="0" fontId="21" fillId="8" borderId="17" xfId="0" applyFont="1" applyFill="1" applyBorder="1" applyAlignment="1" applyProtection="1">
      <alignment horizontal="left" vertical="center" indent="2"/>
      <protection hidden="1"/>
    </xf>
    <xf numFmtId="0" fontId="21" fillId="8" borderId="18" xfId="0" applyFont="1" applyFill="1" applyBorder="1" applyAlignment="1" applyProtection="1">
      <alignment horizontal="left" vertical="center" indent="2"/>
      <protection hidden="1"/>
    </xf>
    <xf numFmtId="0" fontId="21" fillId="8" borderId="19" xfId="0" applyFont="1" applyFill="1" applyBorder="1" applyAlignment="1" applyProtection="1">
      <alignment horizontal="left" vertical="center" indent="2"/>
      <protection hidden="1"/>
    </xf>
    <xf numFmtId="43" fontId="21" fillId="8" borderId="17" xfId="2" applyFont="1" applyFill="1" applyBorder="1" applyAlignment="1" applyProtection="1">
      <alignment horizontal="center" vertical="center"/>
      <protection hidden="1"/>
    </xf>
    <xf numFmtId="43" fontId="21" fillId="8" borderId="19" xfId="2" applyFont="1" applyFill="1" applyBorder="1" applyAlignment="1" applyProtection="1">
      <alignment horizontal="center" vertical="center"/>
      <protection hidden="1"/>
    </xf>
    <xf numFmtId="164" fontId="16" fillId="9" borderId="18" xfId="3" applyNumberFormat="1" applyFont="1" applyFill="1" applyBorder="1" applyAlignment="1" applyProtection="1">
      <alignment horizontal="center" vertical="center"/>
      <protection hidden="1"/>
    </xf>
    <xf numFmtId="164" fontId="16" fillId="9" borderId="19" xfId="3" applyNumberFormat="1" applyFont="1" applyFill="1" applyBorder="1" applyAlignment="1" applyProtection="1">
      <alignment horizontal="center" vertical="center"/>
      <protection hidden="1"/>
    </xf>
    <xf numFmtId="0" fontId="5" fillId="7" borderId="0" xfId="0" applyFont="1" applyFill="1" applyAlignment="1">
      <alignment horizontal="center" vertical="center"/>
    </xf>
    <xf numFmtId="166" fontId="22" fillId="0" borderId="23" xfId="4" applyNumberFormat="1" applyFont="1" applyFill="1" applyBorder="1" applyAlignment="1" applyProtection="1">
      <alignment horizontal="left" vertical="center"/>
      <protection locked="0"/>
    </xf>
    <xf numFmtId="166" fontId="22" fillId="0" borderId="26" xfId="4" applyNumberFormat="1" applyFont="1" applyFill="1" applyBorder="1" applyAlignment="1" applyProtection="1">
      <alignment horizontal="left" vertical="center"/>
      <protection locked="0"/>
    </xf>
    <xf numFmtId="166" fontId="22" fillId="0" borderId="23" xfId="4" applyNumberFormat="1" applyFont="1" applyFill="1" applyBorder="1" applyAlignment="1" applyProtection="1">
      <alignment horizontal="left" vertical="center" indent="2"/>
      <protection locked="0"/>
    </xf>
    <xf numFmtId="166" fontId="22" fillId="0" borderId="26" xfId="4" applyNumberFormat="1" applyFont="1" applyFill="1" applyBorder="1" applyAlignment="1" applyProtection="1">
      <alignment horizontal="left" vertical="center" indent="2"/>
      <protection locked="0"/>
    </xf>
    <xf numFmtId="166" fontId="22" fillId="0" borderId="26" xfId="4" applyNumberFormat="1" applyFont="1" applyFill="1" applyBorder="1" applyAlignment="1" applyProtection="1">
      <alignment horizontal="center" vertical="center"/>
    </xf>
    <xf numFmtId="166" fontId="22" fillId="0" borderId="26" xfId="4" applyNumberFormat="1" applyFont="1" applyFill="1" applyBorder="1" applyAlignment="1" applyProtection="1">
      <alignment horizontal="center" vertical="center"/>
      <protection locked="0"/>
    </xf>
    <xf numFmtId="166" fontId="22" fillId="3" borderId="26" xfId="4" applyNumberFormat="1" applyFont="1" applyFill="1" applyBorder="1" applyAlignment="1" applyProtection="1">
      <alignment horizontal="center" vertical="center"/>
      <protection locked="0"/>
    </xf>
    <xf numFmtId="166" fontId="22" fillId="3" borderId="24" xfId="4" applyNumberFormat="1" applyFont="1" applyFill="1" applyBorder="1" applyAlignment="1" applyProtection="1">
      <alignment horizontal="center" vertical="center"/>
      <protection locked="0"/>
    </xf>
    <xf numFmtId="166" fontId="22" fillId="0" borderId="26" xfId="4" quotePrefix="1" applyNumberFormat="1" applyFont="1" applyFill="1" applyBorder="1" applyAlignment="1" applyProtection="1">
      <alignment horizontal="center" vertical="center"/>
      <protection locked="0"/>
    </xf>
    <xf numFmtId="0" fontId="15" fillId="4" borderId="6" xfId="0" applyFont="1" applyFill="1" applyBorder="1" applyAlignment="1" applyProtection="1">
      <alignment horizontal="center" vertical="center" wrapText="1"/>
      <protection hidden="1"/>
    </xf>
    <xf numFmtId="0" fontId="15" fillId="4" borderId="10" xfId="0" applyFont="1" applyFill="1" applyBorder="1" applyAlignment="1" applyProtection="1">
      <alignment horizontal="center" vertical="center" wrapText="1"/>
      <protection hidden="1"/>
    </xf>
    <xf numFmtId="167" fontId="22" fillId="3" borderId="23" xfId="4" applyNumberFormat="1" applyFont="1" applyFill="1" applyBorder="1" applyAlignment="1" applyProtection="1">
      <alignment horizontal="center" vertical="center"/>
    </xf>
    <xf numFmtId="167" fontId="22" fillId="3" borderId="24" xfId="4" applyNumberFormat="1" applyFont="1" applyFill="1" applyBorder="1" applyAlignment="1" applyProtection="1">
      <alignment horizontal="center" vertical="center"/>
    </xf>
    <xf numFmtId="167" fontId="24" fillId="3" borderId="23" xfId="4" applyNumberFormat="1" applyFont="1" applyFill="1" applyBorder="1" applyAlignment="1" applyProtection="1">
      <alignment horizontal="center" vertical="center"/>
    </xf>
    <xf numFmtId="167" fontId="24" fillId="3" borderId="24" xfId="4" applyNumberFormat="1" applyFont="1" applyFill="1" applyBorder="1" applyAlignment="1" applyProtection="1">
      <alignment horizontal="center" vertical="center"/>
    </xf>
    <xf numFmtId="164" fontId="22" fillId="3" borderId="23" xfId="3" applyNumberFormat="1" applyFont="1" applyFill="1" applyBorder="1" applyAlignment="1" applyProtection="1">
      <alignment horizontal="center" vertical="center"/>
    </xf>
    <xf numFmtId="164" fontId="22" fillId="3" borderId="24" xfId="3" applyNumberFormat="1" applyFont="1" applyFill="1" applyBorder="1" applyAlignment="1" applyProtection="1">
      <alignment horizontal="center" vertical="center"/>
    </xf>
    <xf numFmtId="164" fontId="22" fillId="0" borderId="17" xfId="3" applyNumberFormat="1" applyFont="1" applyFill="1" applyBorder="1" applyAlignment="1" applyProtection="1">
      <alignment horizontal="center" vertical="center"/>
    </xf>
    <xf numFmtId="164" fontId="22" fillId="0" borderId="18" xfId="3" applyNumberFormat="1" applyFont="1" applyFill="1" applyBorder="1" applyAlignment="1" applyProtection="1">
      <alignment horizontal="center" vertical="center"/>
    </xf>
    <xf numFmtId="0" fontId="15" fillId="4" borderId="7" xfId="0" applyFont="1" applyFill="1" applyBorder="1" applyAlignment="1" applyProtection="1">
      <alignment horizontal="center" vertical="center" wrapText="1"/>
      <protection hidden="1"/>
    </xf>
    <xf numFmtId="0" fontId="8" fillId="4" borderId="6" xfId="0" applyFont="1" applyFill="1" applyBorder="1" applyAlignment="1" applyProtection="1">
      <alignment horizontal="center" vertical="center" wrapText="1"/>
      <protection hidden="1"/>
    </xf>
    <xf numFmtId="0" fontId="8" fillId="4" borderId="10" xfId="0" applyFont="1" applyFill="1" applyBorder="1" applyAlignment="1" applyProtection="1">
      <alignment horizontal="center" vertical="center" wrapText="1"/>
      <protection hidden="1"/>
    </xf>
    <xf numFmtId="0" fontId="8" fillId="4" borderId="7" xfId="0" applyFont="1" applyFill="1" applyBorder="1" applyAlignment="1" applyProtection="1">
      <alignment horizontal="center" vertical="center" wrapText="1"/>
      <protection hidden="1"/>
    </xf>
    <xf numFmtId="166" fontId="22" fillId="0" borderId="20" xfId="4" applyNumberFormat="1" applyFont="1" applyFill="1" applyBorder="1" applyAlignment="1" applyProtection="1">
      <alignment horizontal="left" vertical="center" indent="1"/>
      <protection locked="0"/>
    </xf>
    <xf numFmtId="166" fontId="22" fillId="0" borderId="21" xfId="4" applyNumberFormat="1" applyFont="1" applyFill="1" applyBorder="1" applyAlignment="1" applyProtection="1">
      <alignment horizontal="left" vertical="center" indent="1"/>
      <protection locked="0"/>
    </xf>
    <xf numFmtId="167" fontId="22" fillId="3" borderId="20" xfId="4" applyNumberFormat="1" applyFont="1" applyFill="1" applyBorder="1" applyAlignment="1" applyProtection="1">
      <alignment horizontal="center" vertical="center"/>
    </xf>
    <xf numFmtId="167" fontId="22" fillId="3" borderId="22" xfId="4" applyNumberFormat="1" applyFont="1" applyFill="1" applyBorder="1" applyAlignment="1" applyProtection="1">
      <alignment horizontal="center" vertical="center"/>
    </xf>
    <xf numFmtId="0" fontId="15" fillId="4" borderId="32" xfId="0" applyFont="1" applyFill="1" applyBorder="1" applyAlignment="1" applyProtection="1">
      <alignment horizontal="center" vertical="center" wrapText="1"/>
      <protection hidden="1"/>
    </xf>
    <xf numFmtId="0" fontId="15" fillId="4" borderId="33" xfId="0" applyFont="1" applyFill="1" applyBorder="1" applyAlignment="1" applyProtection="1">
      <alignment horizontal="center" vertical="center" wrapText="1"/>
      <protection hidden="1"/>
    </xf>
    <xf numFmtId="167" fontId="15" fillId="4" borderId="33" xfId="0" applyNumberFormat="1" applyFont="1" applyFill="1" applyBorder="1" applyAlignment="1" applyProtection="1">
      <alignment horizontal="center" vertical="center" wrapText="1"/>
      <protection hidden="1"/>
    </xf>
    <xf numFmtId="167" fontId="15" fillId="4" borderId="33" xfId="0" applyNumberFormat="1" applyFont="1" applyFill="1" applyBorder="1" applyAlignment="1" applyProtection="1">
      <alignment horizontal="center" vertical="center"/>
      <protection hidden="1"/>
    </xf>
    <xf numFmtId="0" fontId="15" fillId="4" borderId="34" xfId="0" applyFont="1" applyFill="1" applyBorder="1" applyAlignment="1" applyProtection="1">
      <alignment horizontal="center" vertical="center" wrapText="1"/>
      <protection hidden="1"/>
    </xf>
    <xf numFmtId="166" fontId="22" fillId="0" borderId="23" xfId="4" applyNumberFormat="1" applyFont="1" applyFill="1" applyBorder="1" applyAlignment="1" applyProtection="1">
      <alignment horizontal="left" vertical="center" indent="1"/>
      <protection locked="0"/>
    </xf>
    <xf numFmtId="166" fontId="22" fillId="0" borderId="26" xfId="4" applyNumberFormat="1" applyFont="1" applyFill="1" applyBorder="1" applyAlignment="1" applyProtection="1">
      <alignment horizontal="left" vertical="center" indent="1"/>
      <protection locked="0"/>
    </xf>
    <xf numFmtId="166" fontId="22" fillId="0" borderId="27" xfId="4" applyNumberFormat="1" applyFont="1" applyFill="1" applyBorder="1" applyAlignment="1" applyProtection="1">
      <alignment horizontal="left" vertical="center" indent="1"/>
      <protection locked="0"/>
    </xf>
    <xf numFmtId="166" fontId="22" fillId="0" borderId="10" xfId="4" applyNumberFormat="1" applyFont="1" applyFill="1" applyBorder="1" applyAlignment="1" applyProtection="1">
      <alignment horizontal="left" vertical="center" indent="1"/>
      <protection locked="0"/>
    </xf>
    <xf numFmtId="167" fontId="22" fillId="3" borderId="27" xfId="4" applyNumberFormat="1" applyFont="1" applyFill="1" applyBorder="1" applyAlignment="1" applyProtection="1">
      <alignment horizontal="center" vertical="center"/>
    </xf>
    <xf numFmtId="167" fontId="22" fillId="3" borderId="29" xfId="4" applyNumberFormat="1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 wrapText="1"/>
      <protection hidden="1"/>
    </xf>
    <xf numFmtId="0" fontId="15" fillId="4" borderId="9" xfId="0" applyFont="1" applyFill="1" applyBorder="1" applyAlignment="1" applyProtection="1">
      <alignment horizontal="center" vertical="center" wrapText="1"/>
      <protection hidden="1"/>
    </xf>
    <xf numFmtId="0" fontId="15" fillId="4" borderId="11" xfId="0" applyFont="1" applyFill="1" applyBorder="1" applyAlignment="1" applyProtection="1">
      <alignment horizontal="center" vertical="center" wrapText="1"/>
      <protection hidden="1"/>
    </xf>
    <xf numFmtId="166" fontId="22" fillId="3" borderId="23" xfId="4" applyNumberFormat="1" applyFont="1" applyFill="1" applyBorder="1" applyAlignment="1" applyProtection="1">
      <alignment horizontal="left" vertical="center" indent="2"/>
      <protection locked="0"/>
    </xf>
    <xf numFmtId="166" fontId="22" fillId="3" borderId="26" xfId="4" applyNumberFormat="1" applyFont="1" applyFill="1" applyBorder="1" applyAlignment="1" applyProtection="1">
      <alignment horizontal="left" vertical="center" indent="2"/>
      <protection locked="0"/>
    </xf>
    <xf numFmtId="166" fontId="22" fillId="3" borderId="24" xfId="4" applyNumberFormat="1" applyFont="1" applyFill="1" applyBorder="1" applyAlignment="1" applyProtection="1">
      <alignment horizontal="left" vertical="center" indent="2"/>
      <protection locked="0"/>
    </xf>
    <xf numFmtId="168" fontId="22" fillId="0" borderId="23" xfId="4" applyNumberFormat="1" applyFont="1" applyFill="1" applyBorder="1" applyAlignment="1" applyProtection="1">
      <alignment horizontal="center" vertical="center"/>
      <protection locked="0"/>
    </xf>
    <xf numFmtId="168" fontId="22" fillId="0" borderId="24" xfId="4" applyNumberFormat="1" applyFont="1" applyFill="1" applyBorder="1" applyAlignment="1" applyProtection="1">
      <alignment horizontal="center" vertical="center"/>
      <protection locked="0"/>
    </xf>
    <xf numFmtId="0" fontId="21" fillId="8" borderId="23" xfId="0" applyFont="1" applyFill="1" applyBorder="1" applyAlignment="1" applyProtection="1">
      <alignment horizontal="left" vertical="center"/>
      <protection hidden="1"/>
    </xf>
    <xf numFmtId="0" fontId="21" fillId="8" borderId="26" xfId="0" applyFont="1" applyFill="1" applyBorder="1" applyAlignment="1" applyProtection="1">
      <alignment horizontal="left" vertical="center"/>
      <protection hidden="1"/>
    </xf>
    <xf numFmtId="0" fontId="21" fillId="8" borderId="24" xfId="0" applyFont="1" applyFill="1" applyBorder="1" applyAlignment="1" applyProtection="1">
      <alignment horizontal="left" vertical="center"/>
      <protection hidden="1"/>
    </xf>
    <xf numFmtId="9" fontId="22" fillId="3" borderId="23" xfId="3" applyFont="1" applyFill="1" applyBorder="1" applyAlignment="1" applyProtection="1">
      <alignment horizontal="center" vertical="center"/>
      <protection locked="0"/>
    </xf>
    <xf numFmtId="9" fontId="22" fillId="3" borderId="24" xfId="3" applyFont="1" applyFill="1" applyBorder="1" applyAlignment="1" applyProtection="1">
      <alignment horizontal="center" vertical="center"/>
      <protection locked="0"/>
    </xf>
    <xf numFmtId="166" fontId="22" fillId="0" borderId="24" xfId="4" applyNumberFormat="1" applyFont="1" applyFill="1" applyBorder="1" applyAlignment="1" applyProtection="1">
      <alignment horizontal="left" vertical="center" indent="1"/>
      <protection locked="0"/>
    </xf>
    <xf numFmtId="166" fontId="23" fillId="3" borderId="23" xfId="4" applyNumberFormat="1" applyFont="1" applyFill="1" applyBorder="1" applyAlignment="1" applyProtection="1">
      <alignment horizontal="center" vertical="center"/>
      <protection locked="0"/>
    </xf>
    <xf numFmtId="166" fontId="23" fillId="3" borderId="26" xfId="4" applyNumberFormat="1" applyFont="1" applyFill="1" applyBorder="1" applyAlignment="1" applyProtection="1">
      <alignment horizontal="center" vertical="center"/>
      <protection locked="0"/>
    </xf>
    <xf numFmtId="166" fontId="23" fillId="3" borderId="24" xfId="4" applyNumberFormat="1" applyFont="1" applyFill="1" applyBorder="1" applyAlignment="1" applyProtection="1">
      <alignment horizontal="center" vertical="center"/>
      <protection locked="0"/>
    </xf>
    <xf numFmtId="0" fontId="21" fillId="8" borderId="17" xfId="0" applyFont="1" applyFill="1" applyBorder="1" applyAlignment="1" applyProtection="1">
      <alignment horizontal="center" vertical="center"/>
      <protection hidden="1"/>
    </xf>
    <xf numFmtId="0" fontId="21" fillId="8" borderId="18" xfId="0" applyFont="1" applyFill="1" applyBorder="1" applyAlignment="1" applyProtection="1">
      <alignment horizontal="center" vertical="center"/>
      <protection hidden="1"/>
    </xf>
    <xf numFmtId="0" fontId="21" fillId="8" borderId="19" xfId="0" applyFont="1" applyFill="1" applyBorder="1" applyAlignment="1" applyProtection="1">
      <alignment horizontal="center" vertical="center"/>
      <protection hidden="1"/>
    </xf>
    <xf numFmtId="0" fontId="21" fillId="8" borderId="20" xfId="0" applyFont="1" applyFill="1" applyBorder="1" applyAlignment="1" applyProtection="1">
      <alignment horizontal="center" vertical="center"/>
      <protection hidden="1"/>
    </xf>
    <xf numFmtId="0" fontId="21" fillId="8" borderId="21" xfId="0" applyFont="1" applyFill="1" applyBorder="1" applyAlignment="1" applyProtection="1">
      <alignment horizontal="center" vertical="center"/>
      <protection hidden="1"/>
    </xf>
    <xf numFmtId="0" fontId="21" fillId="8" borderId="22" xfId="0" applyFont="1" applyFill="1" applyBorder="1" applyAlignment="1" applyProtection="1">
      <alignment horizontal="center" vertical="center"/>
      <protection hidden="1"/>
    </xf>
    <xf numFmtId="0" fontId="21" fillId="8" borderId="35" xfId="0" applyFont="1" applyFill="1" applyBorder="1" applyAlignment="1" applyProtection="1">
      <alignment horizontal="center" vertical="center" wrapText="1"/>
      <protection hidden="1"/>
    </xf>
    <xf numFmtId="0" fontId="21" fillId="8" borderId="25" xfId="0" applyFont="1" applyFill="1" applyBorder="1" applyAlignment="1" applyProtection="1">
      <alignment horizontal="center" vertical="center" wrapText="1"/>
      <protection hidden="1"/>
    </xf>
    <xf numFmtId="0" fontId="21" fillId="8" borderId="35" xfId="0" applyFont="1" applyFill="1" applyBorder="1" applyAlignment="1" applyProtection="1">
      <alignment horizontal="center" vertical="center"/>
      <protection hidden="1"/>
    </xf>
    <xf numFmtId="0" fontId="21" fillId="8" borderId="25" xfId="0" applyFont="1" applyFill="1" applyBorder="1" applyAlignment="1" applyProtection="1">
      <alignment horizontal="center" vertical="center"/>
      <protection hidden="1"/>
    </xf>
    <xf numFmtId="166" fontId="24" fillId="3" borderId="23" xfId="4" applyNumberFormat="1" applyFont="1" applyFill="1" applyBorder="1" applyAlignment="1" applyProtection="1">
      <alignment horizontal="center" vertical="center"/>
      <protection locked="0"/>
    </xf>
    <xf numFmtId="166" fontId="24" fillId="3" borderId="26" xfId="4" applyNumberFormat="1" applyFont="1" applyFill="1" applyBorder="1" applyAlignment="1" applyProtection="1">
      <alignment horizontal="center" vertical="center"/>
      <protection locked="0"/>
    </xf>
    <xf numFmtId="166" fontId="24" fillId="3" borderId="24" xfId="4" applyNumberFormat="1" applyFont="1" applyFill="1" applyBorder="1" applyAlignment="1" applyProtection="1">
      <alignment horizontal="center" vertical="center"/>
      <protection locked="0"/>
    </xf>
    <xf numFmtId="168" fontId="24" fillId="3" borderId="23" xfId="4" applyNumberFormat="1" applyFont="1" applyFill="1" applyBorder="1" applyAlignment="1" applyProtection="1">
      <alignment horizontal="center" vertical="center"/>
    </xf>
    <xf numFmtId="168" fontId="24" fillId="3" borderId="24" xfId="4" applyNumberFormat="1" applyFont="1" applyFill="1" applyBorder="1" applyAlignment="1" applyProtection="1">
      <alignment horizontal="center" vertical="center"/>
    </xf>
    <xf numFmtId="168" fontId="22" fillId="0" borderId="23" xfId="4" applyNumberFormat="1" applyFont="1" applyFill="1" applyBorder="1" applyAlignment="1" applyProtection="1">
      <alignment horizontal="center" vertical="center"/>
    </xf>
    <xf numFmtId="168" fontId="22" fillId="0" borderId="24" xfId="4" applyNumberFormat="1" applyFont="1" applyFill="1" applyBorder="1" applyAlignment="1" applyProtection="1">
      <alignment horizontal="center" vertical="center"/>
    </xf>
    <xf numFmtId="166" fontId="22" fillId="3" borderId="23" xfId="4" applyNumberFormat="1" applyFont="1" applyFill="1" applyBorder="1" applyAlignment="1" applyProtection="1">
      <alignment horizontal="left" vertical="center" indent="1"/>
      <protection locked="0"/>
    </xf>
    <xf numFmtId="166" fontId="22" fillId="3" borderId="26" xfId="4" applyNumberFormat="1" applyFont="1" applyFill="1" applyBorder="1" applyAlignment="1" applyProtection="1">
      <alignment horizontal="left" vertical="center" indent="1"/>
      <protection locked="0"/>
    </xf>
    <xf numFmtId="166" fontId="22" fillId="3" borderId="24" xfId="4" applyNumberFormat="1" applyFont="1" applyFill="1" applyBorder="1" applyAlignment="1" applyProtection="1">
      <alignment horizontal="left" vertical="center" indent="1"/>
      <protection locked="0"/>
    </xf>
    <xf numFmtId="168" fontId="22" fillId="3" borderId="23" xfId="4" applyNumberFormat="1" applyFont="1" applyFill="1" applyBorder="1" applyAlignment="1" applyProtection="1">
      <alignment horizontal="center" vertical="center"/>
    </xf>
    <xf numFmtId="168" fontId="22" fillId="3" borderId="24" xfId="4" applyNumberFormat="1" applyFont="1" applyFill="1" applyBorder="1" applyAlignment="1" applyProtection="1">
      <alignment horizontal="center" vertical="center"/>
    </xf>
    <xf numFmtId="170" fontId="22" fillId="0" borderId="23" xfId="3" applyNumberFormat="1" applyFont="1" applyFill="1" applyBorder="1" applyAlignment="1" applyProtection="1">
      <alignment horizontal="center" vertical="center"/>
      <protection locked="0"/>
    </xf>
    <xf numFmtId="170" fontId="22" fillId="0" borderId="24" xfId="3" applyNumberFormat="1" applyFont="1" applyFill="1" applyBorder="1" applyAlignment="1" applyProtection="1">
      <alignment horizontal="center" vertical="center"/>
      <protection locked="0"/>
    </xf>
    <xf numFmtId="166" fontId="22" fillId="0" borderId="24" xfId="4" applyNumberFormat="1" applyFont="1" applyFill="1" applyBorder="1" applyAlignment="1" applyProtection="1">
      <alignment horizontal="left" vertical="center" indent="2"/>
      <protection locked="0"/>
    </xf>
    <xf numFmtId="164" fontId="22" fillId="0" borderId="23" xfId="3" applyNumberFormat="1" applyFont="1" applyFill="1" applyBorder="1" applyAlignment="1" applyProtection="1">
      <alignment horizontal="center" vertical="center"/>
      <protection locked="0"/>
    </xf>
    <xf numFmtId="164" fontId="22" fillId="0" borderId="24" xfId="3" applyNumberFormat="1" applyFont="1" applyFill="1" applyBorder="1" applyAlignment="1" applyProtection="1">
      <alignment horizontal="center" vertical="center"/>
      <protection locked="0"/>
    </xf>
    <xf numFmtId="166" fontId="22" fillId="3" borderId="23" xfId="4" applyNumberFormat="1" applyFont="1" applyFill="1" applyBorder="1" applyAlignment="1" applyProtection="1">
      <alignment horizontal="left" vertical="center"/>
      <protection locked="0"/>
    </xf>
    <xf numFmtId="166" fontId="22" fillId="3" borderId="26" xfId="4" applyNumberFormat="1" applyFont="1" applyFill="1" applyBorder="1" applyAlignment="1" applyProtection="1">
      <alignment horizontal="left" vertical="center"/>
      <protection locked="0"/>
    </xf>
    <xf numFmtId="166" fontId="22" fillId="3" borderId="24" xfId="4" applyNumberFormat="1" applyFont="1" applyFill="1" applyBorder="1" applyAlignment="1" applyProtection="1">
      <alignment horizontal="left" vertical="center"/>
      <protection locked="0"/>
    </xf>
    <xf numFmtId="166" fontId="22" fillId="3" borderId="23" xfId="4" applyNumberFormat="1" applyFont="1" applyFill="1" applyBorder="1" applyAlignment="1" applyProtection="1">
      <alignment horizontal="center" vertical="center"/>
      <protection locked="0"/>
    </xf>
    <xf numFmtId="3" fontId="22" fillId="0" borderId="23" xfId="3" applyNumberFormat="1" applyFont="1" applyFill="1" applyBorder="1" applyAlignment="1" applyProtection="1">
      <alignment horizontal="center" vertical="center"/>
      <protection locked="0"/>
    </xf>
    <xf numFmtId="3" fontId="22" fillId="0" borderId="24" xfId="3" applyNumberFormat="1" applyFont="1" applyFill="1" applyBorder="1" applyAlignment="1" applyProtection="1">
      <alignment horizontal="center" vertical="center"/>
      <protection locked="0"/>
    </xf>
    <xf numFmtId="10" fontId="22" fillId="0" borderId="23" xfId="3" applyNumberFormat="1" applyFont="1" applyFill="1" applyBorder="1" applyAlignment="1" applyProtection="1">
      <alignment horizontal="center" vertical="center"/>
      <protection locked="0"/>
    </xf>
    <xf numFmtId="10" fontId="22" fillId="0" borderId="24" xfId="3" applyNumberFormat="1" applyFont="1" applyFill="1" applyBorder="1" applyAlignment="1" applyProtection="1">
      <alignment horizontal="center" vertical="center"/>
      <protection locked="0"/>
    </xf>
    <xf numFmtId="166" fontId="24" fillId="3" borderId="23" xfId="4" applyNumberFormat="1" applyFont="1" applyFill="1" applyBorder="1" applyAlignment="1" applyProtection="1">
      <alignment horizontal="left" vertical="center"/>
      <protection locked="0"/>
    </xf>
    <xf numFmtId="166" fontId="24" fillId="3" borderId="26" xfId="4" applyNumberFormat="1" applyFont="1" applyFill="1" applyBorder="1" applyAlignment="1" applyProtection="1">
      <alignment horizontal="left" vertical="center"/>
      <protection locked="0"/>
    </xf>
    <xf numFmtId="166" fontId="24" fillId="3" borderId="24" xfId="4" applyNumberFormat="1" applyFont="1" applyFill="1" applyBorder="1" applyAlignment="1" applyProtection="1">
      <alignment horizontal="left" vertical="center"/>
      <protection locked="0"/>
    </xf>
    <xf numFmtId="170" fontId="24" fillId="3" borderId="23" xfId="3" applyNumberFormat="1" applyFont="1" applyFill="1" applyBorder="1" applyAlignment="1" applyProtection="1">
      <alignment horizontal="center" vertical="center"/>
    </xf>
    <xf numFmtId="170" fontId="24" fillId="3" borderId="24" xfId="3" applyNumberFormat="1" applyFont="1" applyFill="1" applyBorder="1" applyAlignment="1" applyProtection="1">
      <alignment horizontal="center" vertical="center"/>
    </xf>
    <xf numFmtId="170" fontId="22" fillId="3" borderId="23" xfId="3" applyNumberFormat="1" applyFont="1" applyFill="1" applyBorder="1" applyAlignment="1" applyProtection="1">
      <alignment horizontal="center" vertical="center"/>
    </xf>
    <xf numFmtId="170" fontId="22" fillId="3" borderId="24" xfId="3" applyNumberFormat="1" applyFont="1" applyFill="1" applyBorder="1" applyAlignment="1" applyProtection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7" fontId="13" fillId="3" borderId="0" xfId="0" applyNumberFormat="1" applyFont="1" applyFill="1" applyAlignment="1">
      <alignment horizontal="center" vertical="center"/>
    </xf>
    <xf numFmtId="172" fontId="22" fillId="0" borderId="14" xfId="4" applyNumberFormat="1" applyFont="1" applyFill="1" applyBorder="1" applyAlignment="1" applyProtection="1">
      <alignment horizontal="center" vertical="center"/>
      <protection locked="0"/>
    </xf>
    <xf numFmtId="9" fontId="22" fillId="0" borderId="14" xfId="3" applyFont="1" applyFill="1" applyBorder="1" applyAlignment="1" applyProtection="1">
      <alignment horizontal="center" vertical="center"/>
      <protection locked="0"/>
    </xf>
    <xf numFmtId="0" fontId="11" fillId="8" borderId="23" xfId="0" applyFont="1" applyFill="1" applyBorder="1" applyAlignment="1" applyProtection="1">
      <alignment horizontal="left" vertical="center"/>
      <protection hidden="1"/>
    </xf>
    <xf numFmtId="0" fontId="11" fillId="8" borderId="26" xfId="0" applyFont="1" applyFill="1" applyBorder="1" applyAlignment="1" applyProtection="1">
      <alignment horizontal="left" vertical="center"/>
      <protection hidden="1"/>
    </xf>
    <xf numFmtId="0" fontId="11" fillId="8" borderId="24" xfId="0" applyFont="1" applyFill="1" applyBorder="1" applyAlignment="1" applyProtection="1">
      <alignment horizontal="left" vertical="center"/>
      <protection hidden="1"/>
    </xf>
    <xf numFmtId="170" fontId="11" fillId="8" borderId="23" xfId="0" applyNumberFormat="1" applyFont="1" applyFill="1" applyBorder="1" applyAlignment="1" applyProtection="1">
      <alignment horizontal="center" vertical="center"/>
      <protection hidden="1"/>
    </xf>
    <xf numFmtId="170" fontId="11" fillId="8" borderId="24" xfId="0" applyNumberFormat="1" applyFont="1" applyFill="1" applyBorder="1" applyAlignment="1" applyProtection="1">
      <alignment horizontal="center" vertical="center"/>
      <protection hidden="1"/>
    </xf>
    <xf numFmtId="9" fontId="11" fillId="8" borderId="24" xfId="3" applyFont="1" applyFill="1" applyBorder="1" applyAlignment="1" applyProtection="1">
      <alignment horizontal="center" vertical="center"/>
      <protection hidden="1"/>
    </xf>
    <xf numFmtId="0" fontId="25" fillId="8" borderId="23" xfId="0" applyFont="1" applyFill="1" applyBorder="1" applyAlignment="1" applyProtection="1">
      <alignment horizontal="center" vertical="center"/>
      <protection hidden="1"/>
    </xf>
    <xf numFmtId="0" fontId="25" fillId="8" borderId="26" xfId="0" applyFont="1" applyFill="1" applyBorder="1" applyAlignment="1" applyProtection="1">
      <alignment horizontal="center" vertical="center"/>
      <protection hidden="1"/>
    </xf>
    <xf numFmtId="0" fontId="25" fillId="8" borderId="24" xfId="0" applyFont="1" applyFill="1" applyBorder="1" applyAlignment="1" applyProtection="1">
      <alignment horizontal="center" vertical="center"/>
      <protection hidden="1"/>
    </xf>
    <xf numFmtId="0" fontId="25" fillId="8" borderId="24" xfId="0" applyFont="1" applyFill="1" applyBorder="1" applyAlignment="1" applyProtection="1">
      <alignment horizontal="center" vertical="center"/>
      <protection hidden="1"/>
    </xf>
    <xf numFmtId="170" fontId="13" fillId="3" borderId="23" xfId="0" applyNumberFormat="1" applyFont="1" applyFill="1" applyBorder="1" applyAlignment="1">
      <alignment horizontal="center" vertical="center"/>
    </xf>
    <xf numFmtId="170" fontId="13" fillId="3" borderId="24" xfId="0" applyNumberFormat="1" applyFont="1" applyFill="1" applyBorder="1" applyAlignment="1">
      <alignment horizontal="center" vertical="center"/>
    </xf>
    <xf numFmtId="9" fontId="13" fillId="3" borderId="14" xfId="3" applyFont="1" applyFill="1" applyBorder="1" applyAlignment="1">
      <alignment horizontal="center" vertical="center"/>
    </xf>
    <xf numFmtId="166" fontId="22" fillId="3" borderId="23" xfId="4" applyNumberFormat="1" applyFont="1" applyFill="1" applyBorder="1" applyAlignment="1" applyProtection="1">
      <alignment horizontal="left" vertical="center" indent="2"/>
    </xf>
    <xf numFmtId="166" fontId="22" fillId="3" borderId="26" xfId="4" applyNumberFormat="1" applyFont="1" applyFill="1" applyBorder="1" applyAlignment="1" applyProtection="1">
      <alignment horizontal="left" vertical="center" indent="2"/>
    </xf>
    <xf numFmtId="166" fontId="22" fillId="3" borderId="24" xfId="4" applyNumberFormat="1" applyFont="1" applyFill="1" applyBorder="1" applyAlignment="1" applyProtection="1">
      <alignment horizontal="left" vertical="center" indent="2"/>
    </xf>
    <xf numFmtId="170" fontId="13" fillId="0" borderId="23" xfId="0" applyNumberFormat="1" applyFont="1" applyFill="1" applyBorder="1" applyAlignment="1">
      <alignment horizontal="center" vertical="center"/>
    </xf>
    <xf numFmtId="170" fontId="13" fillId="0" borderId="2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172" fontId="22" fillId="3" borderId="14" xfId="4" applyNumberFormat="1" applyFont="1" applyFill="1" applyBorder="1" applyAlignment="1" applyProtection="1">
      <alignment horizontal="center" vertical="center"/>
    </xf>
    <xf numFmtId="166" fontId="22" fillId="0" borderId="24" xfId="4" applyNumberFormat="1" applyFont="1" applyFill="1" applyBorder="1" applyAlignment="1" applyProtection="1">
      <alignment horizontal="center" vertical="center"/>
    </xf>
    <xf numFmtId="9" fontId="22" fillId="0" borderId="14" xfId="3" applyFont="1" applyFill="1" applyBorder="1" applyAlignment="1" applyProtection="1">
      <alignment horizontal="center" vertical="center"/>
    </xf>
    <xf numFmtId="166" fontId="26" fillId="3" borderId="23" xfId="4" applyNumberFormat="1" applyFont="1" applyFill="1" applyBorder="1" applyAlignment="1" applyProtection="1">
      <alignment horizontal="left" vertical="center" indent="2"/>
      <protection locked="0"/>
    </xf>
    <xf numFmtId="166" fontId="26" fillId="3" borderId="26" xfId="4" applyNumberFormat="1" applyFont="1" applyFill="1" applyBorder="1" applyAlignment="1" applyProtection="1">
      <alignment horizontal="left" vertical="center" indent="2"/>
      <protection locked="0"/>
    </xf>
    <xf numFmtId="166" fontId="26" fillId="3" borderId="24" xfId="4" applyNumberFormat="1" applyFont="1" applyFill="1" applyBorder="1" applyAlignment="1" applyProtection="1">
      <alignment horizontal="left" vertical="center" indent="2"/>
      <protection locked="0"/>
    </xf>
    <xf numFmtId="167" fontId="22" fillId="0" borderId="23" xfId="4" applyNumberFormat="1" applyFont="1" applyFill="1" applyBorder="1" applyAlignment="1" applyProtection="1">
      <alignment horizontal="center" vertical="center"/>
    </xf>
    <xf numFmtId="167" fontId="22" fillId="0" borderId="24" xfId="4" applyNumberFormat="1" applyFont="1" applyFill="1" applyBorder="1" applyAlignment="1" applyProtection="1">
      <alignment horizontal="center" vertical="center"/>
    </xf>
    <xf numFmtId="167" fontId="26" fillId="0" borderId="23" xfId="4" applyNumberFormat="1" applyFont="1" applyFill="1" applyBorder="1" applyAlignment="1" applyProtection="1">
      <alignment horizontal="center" vertical="center"/>
    </xf>
    <xf numFmtId="167" fontId="26" fillId="0" borderId="24" xfId="4" applyNumberFormat="1" applyFont="1" applyFill="1" applyBorder="1" applyAlignment="1" applyProtection="1">
      <alignment horizontal="center" vertical="center"/>
    </xf>
    <xf numFmtId="167" fontId="22" fillId="0" borderId="24" xfId="4" applyNumberFormat="1" applyFont="1" applyFill="1" applyBorder="1" applyAlignment="1" applyProtection="1">
      <alignment horizontal="center" vertical="center"/>
    </xf>
    <xf numFmtId="164" fontId="22" fillId="0" borderId="14" xfId="3" applyNumberFormat="1" applyFont="1" applyFill="1" applyBorder="1" applyAlignment="1" applyProtection="1">
      <alignment horizontal="center" vertical="center"/>
    </xf>
    <xf numFmtId="164" fontId="26" fillId="0" borderId="14" xfId="3" applyNumberFormat="1" applyFont="1" applyFill="1" applyBorder="1" applyAlignment="1" applyProtection="1">
      <alignment horizontal="center" vertical="center"/>
    </xf>
    <xf numFmtId="166" fontId="22" fillId="3" borderId="23" xfId="4" applyNumberFormat="1" applyFont="1" applyFill="1" applyBorder="1" applyAlignment="1" applyProtection="1">
      <alignment horizontal="left" vertical="center" indent="4"/>
      <protection locked="0"/>
    </xf>
    <xf numFmtId="166" fontId="22" fillId="3" borderId="26" xfId="4" applyNumberFormat="1" applyFont="1" applyFill="1" applyBorder="1" applyAlignment="1" applyProtection="1">
      <alignment horizontal="left" vertical="center" indent="4"/>
      <protection locked="0"/>
    </xf>
    <xf numFmtId="166" fontId="22" fillId="3" borderId="24" xfId="4" applyNumberFormat="1" applyFont="1" applyFill="1" applyBorder="1" applyAlignment="1" applyProtection="1">
      <alignment horizontal="left" vertical="center" indent="4"/>
      <protection locked="0"/>
    </xf>
    <xf numFmtId="168" fontId="28" fillId="0" borderId="14" xfId="4" applyNumberFormat="1" applyFont="1" applyFill="1" applyBorder="1" applyAlignment="1" applyProtection="1">
      <alignment horizontal="center" vertical="center"/>
    </xf>
    <xf numFmtId="166" fontId="26" fillId="3" borderId="23" xfId="4" applyNumberFormat="1" applyFont="1" applyFill="1" applyBorder="1" applyAlignment="1" applyProtection="1">
      <alignment horizontal="left" vertical="center"/>
      <protection locked="0"/>
    </xf>
    <xf numFmtId="166" fontId="26" fillId="3" borderId="26" xfId="4" applyNumberFormat="1" applyFont="1" applyFill="1" applyBorder="1" applyAlignment="1" applyProtection="1">
      <alignment horizontal="left" vertical="center"/>
      <protection locked="0"/>
    </xf>
    <xf numFmtId="166" fontId="26" fillId="3" borderId="24" xfId="4" applyNumberFormat="1" applyFont="1" applyFill="1" applyBorder="1" applyAlignment="1" applyProtection="1">
      <alignment horizontal="left" vertical="center"/>
      <protection locked="0"/>
    </xf>
    <xf numFmtId="10" fontId="22" fillId="0" borderId="14" xfId="3" applyNumberFormat="1" applyFont="1" applyFill="1" applyBorder="1" applyAlignment="1" applyProtection="1">
      <alignment horizontal="center" vertical="center"/>
    </xf>
    <xf numFmtId="164" fontId="27" fillId="0" borderId="14" xfId="3" applyNumberFormat="1" applyFont="1" applyFill="1" applyBorder="1" applyAlignment="1" applyProtection="1">
      <alignment horizontal="center" vertical="center"/>
    </xf>
    <xf numFmtId="168" fontId="22" fillId="0" borderId="14" xfId="4" applyNumberFormat="1" applyFont="1" applyFill="1" applyBorder="1" applyAlignment="1" applyProtection="1">
      <alignment horizontal="center" vertical="center"/>
    </xf>
    <xf numFmtId="0" fontId="22" fillId="0" borderId="14" xfId="4" applyNumberFormat="1" applyFont="1" applyFill="1" applyBorder="1" applyAlignment="1" applyProtection="1">
      <alignment horizontal="center" vertical="center"/>
    </xf>
    <xf numFmtId="164" fontId="22" fillId="0" borderId="24" xfId="3" applyNumberFormat="1" applyFont="1" applyFill="1" applyBorder="1" applyAlignment="1" applyProtection="1">
      <alignment horizontal="center" vertical="center"/>
    </xf>
  </cellXfs>
  <cellStyles count="5">
    <cellStyle name="Normal" xfId="0" builtinId="0"/>
    <cellStyle name="Normal 3" xfId="1"/>
    <cellStyle name="Normal_arrumando" xfId="4"/>
    <cellStyle name="Porcentagem" xfId="3" builtinId="5"/>
    <cellStyle name="Vírgula" xfId="2" builtinId="3"/>
  </cellStyles>
  <dxfs count="0"/>
  <tableStyles count="0" defaultTableStyle="TableStyleMedium2" defaultPivotStyle="PivotStyleLight16"/>
  <colors>
    <mruColors>
      <color rgb="FFCC0000"/>
      <color rgb="FFE2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AnlMerc!A1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For&#231;aVendas!A1"/><Relationship Id="rId3" Type="http://schemas.openxmlformats.org/officeDocument/2006/relationships/hyperlink" Target="#EstrategPromo!A1"/><Relationship Id="rId7" Type="http://schemas.openxmlformats.org/officeDocument/2006/relationships/hyperlink" Target="#EstrategProd!A1"/><Relationship Id="rId2" Type="http://schemas.openxmlformats.org/officeDocument/2006/relationships/hyperlink" Target="#EstrategPre&#231;o!A1"/><Relationship Id="rId1" Type="http://schemas.openxmlformats.org/officeDocument/2006/relationships/image" Target="../media/image2.png"/><Relationship Id="rId6" Type="http://schemas.openxmlformats.org/officeDocument/2006/relationships/hyperlink" Target="#Menu!A1"/><Relationship Id="rId5" Type="http://schemas.openxmlformats.org/officeDocument/2006/relationships/hyperlink" Target="#EstrategDist!A1"/><Relationship Id="rId4" Type="http://schemas.openxmlformats.org/officeDocument/2006/relationships/hyperlink" Target="#EstrategComunic!A1"/><Relationship Id="rId9" Type="http://schemas.openxmlformats.org/officeDocument/2006/relationships/hyperlink" Target="#Neces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PlnMkt!A1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PlnMkt!A1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PlnMkt!A1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PlnMkt!A1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PlnMkt!A1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PlnMkt!A1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PlnMkt!A1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Layout!A1"/><Relationship Id="rId1" Type="http://schemas.openxmlformats.org/officeDocument/2006/relationships/image" Target="../media/image2.png"/><Relationship Id="rId4" Type="http://schemas.openxmlformats.org/officeDocument/2006/relationships/hyperlink" Target="#ProcOp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PlnMkt!A1"/><Relationship Id="rId7" Type="http://schemas.openxmlformats.org/officeDocument/2006/relationships/hyperlink" Target="#SumExec!A1"/><Relationship Id="rId2" Type="http://schemas.openxmlformats.org/officeDocument/2006/relationships/hyperlink" Target="#AnlMerc!A1"/><Relationship Id="rId1" Type="http://schemas.openxmlformats.org/officeDocument/2006/relationships/image" Target="../media/image2.png"/><Relationship Id="rId6" Type="http://schemas.openxmlformats.org/officeDocument/2006/relationships/hyperlink" Target="#Capa!A1"/><Relationship Id="rId5" Type="http://schemas.openxmlformats.org/officeDocument/2006/relationships/hyperlink" Target="#PlnFinanc!A1"/><Relationship Id="rId4" Type="http://schemas.openxmlformats.org/officeDocument/2006/relationships/hyperlink" Target="#PlnOp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PlnOp!A1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PlnOp!A1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hyperlink" Target="#Financiamento!A1"/><Relationship Id="rId3" Type="http://schemas.openxmlformats.org/officeDocument/2006/relationships/hyperlink" Target="#InvestFixo!A1"/><Relationship Id="rId7" Type="http://schemas.openxmlformats.org/officeDocument/2006/relationships/hyperlink" Target="#CustosFixos!A1"/><Relationship Id="rId12" Type="http://schemas.openxmlformats.org/officeDocument/2006/relationships/hyperlink" Target="#Indicadores!A1"/><Relationship Id="rId2" Type="http://schemas.openxmlformats.org/officeDocument/2006/relationships/hyperlink" Target="#Menu!A1"/><Relationship Id="rId1" Type="http://schemas.openxmlformats.org/officeDocument/2006/relationships/image" Target="../media/image2.png"/><Relationship Id="rId6" Type="http://schemas.openxmlformats.org/officeDocument/2006/relationships/hyperlink" Target="#MaodeObra!A1"/><Relationship Id="rId11" Type="http://schemas.openxmlformats.org/officeDocument/2006/relationships/hyperlink" Target="#Sazonalidade!A1"/><Relationship Id="rId5" Type="http://schemas.openxmlformats.org/officeDocument/2006/relationships/hyperlink" Target="#Faturamento!A1"/><Relationship Id="rId10" Type="http://schemas.openxmlformats.org/officeDocument/2006/relationships/hyperlink" Target="#DRE!A1"/><Relationship Id="rId4" Type="http://schemas.openxmlformats.org/officeDocument/2006/relationships/hyperlink" Target="#PrazosEstrateg!A1"/><Relationship Id="rId9" Type="http://schemas.openxmlformats.org/officeDocument/2006/relationships/hyperlink" Target="#CustosVariaveis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hyperlink" Target="#PlnFinanc!A1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hyperlink" Target="#PlnFinanc!A1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hyperlink" Target="#PlnFinanc!A1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hyperlink" Target="#PlnFinanc!A1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hyperlink" Target="#PlnFinanc!A1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hyperlink" Target="#PlnFinanc!A1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hyperlink" Target="#PlnFinanc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hyperlink" Target="#PlnFinanc!A1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hyperlink" Target="#PlnFinanc!A1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hyperlink" Target="#PlnFinanc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Concorrentes!A1"/><Relationship Id="rId3" Type="http://schemas.openxmlformats.org/officeDocument/2006/relationships/hyperlink" Target="#SegMer!A1"/><Relationship Id="rId7" Type="http://schemas.openxmlformats.org/officeDocument/2006/relationships/hyperlink" Target="#VisGerMer!A1"/><Relationship Id="rId2" Type="http://schemas.openxmlformats.org/officeDocument/2006/relationships/hyperlink" Target="#AmbAtuacao!A1"/><Relationship Id="rId1" Type="http://schemas.openxmlformats.org/officeDocument/2006/relationships/image" Target="../media/image2.png"/><Relationship Id="rId6" Type="http://schemas.openxmlformats.org/officeDocument/2006/relationships/hyperlink" Target="#Menu!A1"/><Relationship Id="rId5" Type="http://schemas.openxmlformats.org/officeDocument/2006/relationships/hyperlink" Target="#Fornecedores!A1"/><Relationship Id="rId4" Type="http://schemas.openxmlformats.org/officeDocument/2006/relationships/hyperlink" Target="#Cliente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AnlMerc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AnlMerc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AnlMerc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AnlMerc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AnlMerc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9525</xdr:rowOff>
    </xdr:from>
    <xdr:to>
      <xdr:col>7</xdr:col>
      <xdr:colOff>476250</xdr:colOff>
      <xdr:row>7</xdr:row>
      <xdr:rowOff>9525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00025"/>
          <a:ext cx="4000500" cy="1143000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22</xdr:row>
      <xdr:rowOff>28575</xdr:rowOff>
    </xdr:from>
    <xdr:to>
      <xdr:col>7</xdr:col>
      <xdr:colOff>581025</xdr:colOff>
      <xdr:row>23</xdr:row>
      <xdr:rowOff>152400</xdr:rowOff>
    </xdr:to>
    <xdr:sp macro="" textlink="">
      <xdr:nvSpPr>
        <xdr:cNvPr id="3" name="Retângulo Arredondado 2">
          <a:hlinkClick xmlns:r="http://schemas.openxmlformats.org/officeDocument/2006/relationships" r:id="rId2"/>
        </xdr:cNvPr>
        <xdr:cNvSpPr/>
      </xdr:nvSpPr>
      <xdr:spPr>
        <a:xfrm>
          <a:off x="209550" y="3981450"/>
          <a:ext cx="4210050" cy="314325"/>
        </a:xfrm>
        <a:prstGeom prst="roundRect">
          <a:avLst>
            <a:gd name="adj" fmla="val 31818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/>
            <a:t>INICIAR PLANO DE NEGÓCIOS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47624</xdr:rowOff>
    </xdr:from>
    <xdr:to>
      <xdr:col>4</xdr:col>
      <xdr:colOff>590550</xdr:colOff>
      <xdr:row>4</xdr:row>
      <xdr:rowOff>156481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38124"/>
          <a:ext cx="2381250" cy="680357"/>
        </a:xfrm>
        <a:prstGeom prst="rect">
          <a:avLst/>
        </a:prstGeom>
      </xdr:spPr>
    </xdr:pic>
    <xdr:clientData/>
  </xdr:twoCellAnchor>
  <xdr:twoCellAnchor>
    <xdr:from>
      <xdr:col>7</xdr:col>
      <xdr:colOff>400049</xdr:colOff>
      <xdr:row>2</xdr:row>
      <xdr:rowOff>76200</xdr:rowOff>
    </xdr:from>
    <xdr:to>
      <xdr:col>9</xdr:col>
      <xdr:colOff>571500</xdr:colOff>
      <xdr:row>3</xdr:row>
      <xdr:rowOff>123825</xdr:rowOff>
    </xdr:to>
    <xdr:sp macro="" textlink="">
      <xdr:nvSpPr>
        <xdr:cNvPr id="3" name="Retângulo Arredondado 2">
          <a:hlinkClick xmlns:r="http://schemas.openxmlformats.org/officeDocument/2006/relationships" r:id="rId2"/>
        </xdr:cNvPr>
        <xdr:cNvSpPr/>
      </xdr:nvSpPr>
      <xdr:spPr>
        <a:xfrm>
          <a:off x="4238624" y="457200"/>
          <a:ext cx="1390651" cy="238125"/>
        </a:xfrm>
        <a:prstGeom prst="roundRect">
          <a:avLst>
            <a:gd name="adj" fmla="val 31818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0070C0"/>
              </a:solidFill>
            </a:rPr>
            <a:t>Análise do Mercado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38100</xdr:rowOff>
    </xdr:from>
    <xdr:to>
      <xdr:col>9</xdr:col>
      <xdr:colOff>581025</xdr:colOff>
      <xdr:row>5</xdr:row>
      <xdr:rowOff>152400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28600"/>
          <a:ext cx="5429250" cy="876300"/>
        </a:xfrm>
        <a:prstGeom prst="rect">
          <a:avLst/>
        </a:prstGeom>
      </xdr:spPr>
    </xdr:pic>
    <xdr:clientData/>
  </xdr:twoCellAnchor>
  <xdr:twoCellAnchor>
    <xdr:from>
      <xdr:col>1</xdr:col>
      <xdr:colOff>28574</xdr:colOff>
      <xdr:row>6</xdr:row>
      <xdr:rowOff>0</xdr:rowOff>
    </xdr:from>
    <xdr:to>
      <xdr:col>9</xdr:col>
      <xdr:colOff>590549</xdr:colOff>
      <xdr:row>22</xdr:row>
      <xdr:rowOff>161925</xdr:rowOff>
    </xdr:to>
    <xdr:sp macro="" textlink="">
      <xdr:nvSpPr>
        <xdr:cNvPr id="3" name="Meio-quadro 2"/>
        <xdr:cNvSpPr/>
      </xdr:nvSpPr>
      <xdr:spPr>
        <a:xfrm rot="10800000">
          <a:off x="209549" y="1143000"/>
          <a:ext cx="5438775" cy="3209925"/>
        </a:xfrm>
        <a:prstGeom prst="halfFrame">
          <a:avLst>
            <a:gd name="adj1" fmla="val 5084"/>
            <a:gd name="adj2" fmla="val 6214"/>
          </a:avLst>
        </a:prstGeom>
        <a:gradFill flip="none" rotWithShape="1">
          <a:gsLst>
            <a:gs pos="0">
              <a:srgbClr val="E20000">
                <a:shade val="30000"/>
                <a:satMod val="115000"/>
              </a:srgbClr>
            </a:gs>
            <a:gs pos="50000">
              <a:srgbClr val="E20000">
                <a:shade val="67500"/>
                <a:satMod val="115000"/>
              </a:srgbClr>
            </a:gs>
            <a:gs pos="100000">
              <a:srgbClr val="E20000">
                <a:shade val="100000"/>
                <a:satMod val="115000"/>
              </a:srgbClr>
            </a:gs>
          </a:gsLst>
          <a:path path="circle">
            <a:fillToRect l="100000" t="100000"/>
          </a:path>
          <a:tileRect r="-100000" b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152399</xdr:colOff>
      <xdr:row>10</xdr:row>
      <xdr:rowOff>133350</xdr:rowOff>
    </xdr:from>
    <xdr:to>
      <xdr:col>9</xdr:col>
      <xdr:colOff>361950</xdr:colOff>
      <xdr:row>12</xdr:row>
      <xdr:rowOff>47625</xdr:rowOff>
    </xdr:to>
    <xdr:sp macro="" textlink="">
      <xdr:nvSpPr>
        <xdr:cNvPr id="4" name="Quadro 3">
          <a:hlinkClick xmlns:r="http://schemas.openxmlformats.org/officeDocument/2006/relationships" r:id="rId2"/>
        </xdr:cNvPr>
        <xdr:cNvSpPr/>
      </xdr:nvSpPr>
      <xdr:spPr>
        <a:xfrm>
          <a:off x="3381374" y="2038350"/>
          <a:ext cx="2038351" cy="295275"/>
        </a:xfrm>
        <a:prstGeom prst="fram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rgbClr val="FF0000"/>
              </a:solidFill>
            </a:rPr>
            <a:t>ESTRATÉGIA DE PREÇOS</a:t>
          </a:r>
        </a:p>
      </xdr:txBody>
    </xdr:sp>
    <xdr:clientData/>
  </xdr:twoCellAnchor>
  <xdr:twoCellAnchor>
    <xdr:from>
      <xdr:col>3</xdr:col>
      <xdr:colOff>428624</xdr:colOff>
      <xdr:row>13</xdr:row>
      <xdr:rowOff>114300</xdr:rowOff>
    </xdr:from>
    <xdr:to>
      <xdr:col>7</xdr:col>
      <xdr:colOff>28575</xdr:colOff>
      <xdr:row>15</xdr:row>
      <xdr:rowOff>28575</xdr:rowOff>
    </xdr:to>
    <xdr:sp macro="" textlink="">
      <xdr:nvSpPr>
        <xdr:cNvPr id="5" name="Quadro 4">
          <a:hlinkClick xmlns:r="http://schemas.openxmlformats.org/officeDocument/2006/relationships" r:id="rId3"/>
        </xdr:cNvPr>
        <xdr:cNvSpPr/>
      </xdr:nvSpPr>
      <xdr:spPr>
        <a:xfrm>
          <a:off x="1828799" y="2590800"/>
          <a:ext cx="2038351" cy="295275"/>
        </a:xfrm>
        <a:prstGeom prst="fram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rgbClr val="FF0000"/>
              </a:solidFill>
            </a:rPr>
            <a:t>ESTRATÉGIA DE PROMOÇÃO</a:t>
          </a:r>
        </a:p>
      </xdr:txBody>
    </xdr:sp>
    <xdr:clientData/>
  </xdr:twoCellAnchor>
  <xdr:twoCellAnchor>
    <xdr:from>
      <xdr:col>1</xdr:col>
      <xdr:colOff>28574</xdr:colOff>
      <xdr:row>16</xdr:row>
      <xdr:rowOff>104775</xdr:rowOff>
    </xdr:from>
    <xdr:to>
      <xdr:col>4</xdr:col>
      <xdr:colOff>238125</xdr:colOff>
      <xdr:row>18</xdr:row>
      <xdr:rowOff>19050</xdr:rowOff>
    </xdr:to>
    <xdr:sp macro="" textlink="">
      <xdr:nvSpPr>
        <xdr:cNvPr id="6" name="Quadro 5">
          <a:hlinkClick xmlns:r="http://schemas.openxmlformats.org/officeDocument/2006/relationships" r:id="rId4"/>
        </xdr:cNvPr>
        <xdr:cNvSpPr/>
      </xdr:nvSpPr>
      <xdr:spPr>
        <a:xfrm>
          <a:off x="209549" y="3152775"/>
          <a:ext cx="2038351" cy="295275"/>
        </a:xfrm>
        <a:prstGeom prst="fram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rgbClr val="FF0000"/>
              </a:solidFill>
            </a:rPr>
            <a:t>ESTRATÉGIA COMUNICAÇÃO</a:t>
          </a:r>
        </a:p>
      </xdr:txBody>
    </xdr:sp>
    <xdr:clientData/>
  </xdr:twoCellAnchor>
  <xdr:twoCellAnchor>
    <xdr:from>
      <xdr:col>6</xdr:col>
      <xdr:colOff>152399</xdr:colOff>
      <xdr:row>16</xdr:row>
      <xdr:rowOff>104775</xdr:rowOff>
    </xdr:from>
    <xdr:to>
      <xdr:col>9</xdr:col>
      <xdr:colOff>361950</xdr:colOff>
      <xdr:row>18</xdr:row>
      <xdr:rowOff>19050</xdr:rowOff>
    </xdr:to>
    <xdr:sp macro="" textlink="">
      <xdr:nvSpPr>
        <xdr:cNvPr id="7" name="Quadro 6">
          <a:hlinkClick xmlns:r="http://schemas.openxmlformats.org/officeDocument/2006/relationships" r:id="rId5"/>
        </xdr:cNvPr>
        <xdr:cNvSpPr/>
      </xdr:nvSpPr>
      <xdr:spPr>
        <a:xfrm>
          <a:off x="3381374" y="3152775"/>
          <a:ext cx="2038351" cy="295275"/>
        </a:xfrm>
        <a:prstGeom prst="fram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rgbClr val="FF0000"/>
              </a:solidFill>
            </a:rPr>
            <a:t>ESTRATÉGIA</a:t>
          </a:r>
          <a:r>
            <a:rPr lang="pt-BR" sz="1100" b="0" baseline="0">
              <a:solidFill>
                <a:srgbClr val="FF0000"/>
              </a:solidFill>
            </a:rPr>
            <a:t> DE DISTRIBUIÇÃO</a:t>
          </a:r>
          <a:endParaRPr lang="pt-BR" sz="1100" b="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581026</xdr:colOff>
      <xdr:row>20</xdr:row>
      <xdr:rowOff>95250</xdr:rowOff>
    </xdr:from>
    <xdr:to>
      <xdr:col>9</xdr:col>
      <xdr:colOff>352426</xdr:colOff>
      <xdr:row>21</xdr:row>
      <xdr:rowOff>142875</xdr:rowOff>
    </xdr:to>
    <xdr:sp macro="" textlink="">
      <xdr:nvSpPr>
        <xdr:cNvPr id="8" name="Retângulo Arredondado 7">
          <a:hlinkClick xmlns:r="http://schemas.openxmlformats.org/officeDocument/2006/relationships" r:id="rId6"/>
        </xdr:cNvPr>
        <xdr:cNvSpPr/>
      </xdr:nvSpPr>
      <xdr:spPr>
        <a:xfrm>
          <a:off x="4419601" y="3905250"/>
          <a:ext cx="990600" cy="238125"/>
        </a:xfrm>
        <a:prstGeom prst="roundRect">
          <a:avLst>
            <a:gd name="adj" fmla="val 31818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0070C0"/>
              </a:solidFill>
            </a:rPr>
            <a:t>Menu</a:t>
          </a:r>
          <a:r>
            <a:rPr lang="pt-BR" sz="1100" baseline="0">
              <a:solidFill>
                <a:srgbClr val="0070C0"/>
              </a:solidFill>
            </a:rPr>
            <a:t> Inicial</a:t>
          </a:r>
          <a:endParaRPr lang="pt-BR" sz="1100">
            <a:solidFill>
              <a:srgbClr val="0070C0"/>
            </a:solidFill>
          </a:endParaRPr>
        </a:p>
      </xdr:txBody>
    </xdr:sp>
    <xdr:clientData/>
  </xdr:twoCellAnchor>
  <xdr:twoCellAnchor>
    <xdr:from>
      <xdr:col>1</xdr:col>
      <xdr:colOff>28574</xdr:colOff>
      <xdr:row>10</xdr:row>
      <xdr:rowOff>133350</xdr:rowOff>
    </xdr:from>
    <xdr:to>
      <xdr:col>4</xdr:col>
      <xdr:colOff>238125</xdr:colOff>
      <xdr:row>12</xdr:row>
      <xdr:rowOff>47625</xdr:rowOff>
    </xdr:to>
    <xdr:sp macro="" textlink="">
      <xdr:nvSpPr>
        <xdr:cNvPr id="9" name="Quadro 8">
          <a:hlinkClick xmlns:r="http://schemas.openxmlformats.org/officeDocument/2006/relationships" r:id="rId7"/>
        </xdr:cNvPr>
        <xdr:cNvSpPr/>
      </xdr:nvSpPr>
      <xdr:spPr>
        <a:xfrm>
          <a:off x="209549" y="2038350"/>
          <a:ext cx="2038351" cy="295275"/>
        </a:xfrm>
        <a:prstGeom prst="fram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rgbClr val="FF0000"/>
              </a:solidFill>
            </a:rPr>
            <a:t>ESTRATÉGIA DO</a:t>
          </a:r>
          <a:r>
            <a:rPr lang="pt-BR" sz="1100" b="0" baseline="0">
              <a:solidFill>
                <a:srgbClr val="FF0000"/>
              </a:solidFill>
            </a:rPr>
            <a:t> PRODUTO</a:t>
          </a:r>
          <a:endParaRPr lang="pt-BR" sz="1100" b="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428624</xdr:colOff>
      <xdr:row>19</xdr:row>
      <xdr:rowOff>123825</xdr:rowOff>
    </xdr:from>
    <xdr:to>
      <xdr:col>7</xdr:col>
      <xdr:colOff>28575</xdr:colOff>
      <xdr:row>21</xdr:row>
      <xdr:rowOff>38100</xdr:rowOff>
    </xdr:to>
    <xdr:sp macro="" textlink="">
      <xdr:nvSpPr>
        <xdr:cNvPr id="10" name="Quadro 9">
          <a:hlinkClick xmlns:r="http://schemas.openxmlformats.org/officeDocument/2006/relationships" r:id="rId8"/>
        </xdr:cNvPr>
        <xdr:cNvSpPr/>
      </xdr:nvSpPr>
      <xdr:spPr>
        <a:xfrm>
          <a:off x="1828799" y="3743325"/>
          <a:ext cx="2038351" cy="295275"/>
        </a:xfrm>
        <a:prstGeom prst="fram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rgbClr val="FF0000"/>
              </a:solidFill>
            </a:rPr>
            <a:t>FORÇA DE VENDAS</a:t>
          </a:r>
        </a:p>
      </xdr:txBody>
    </xdr:sp>
    <xdr:clientData/>
  </xdr:twoCellAnchor>
  <xdr:twoCellAnchor>
    <xdr:from>
      <xdr:col>3</xdr:col>
      <xdr:colOff>428624</xdr:colOff>
      <xdr:row>7</xdr:row>
      <xdr:rowOff>123825</xdr:rowOff>
    </xdr:from>
    <xdr:to>
      <xdr:col>7</xdr:col>
      <xdr:colOff>28575</xdr:colOff>
      <xdr:row>9</xdr:row>
      <xdr:rowOff>38100</xdr:rowOff>
    </xdr:to>
    <xdr:sp macro="" textlink="">
      <xdr:nvSpPr>
        <xdr:cNvPr id="11" name="Quadro 10">
          <a:hlinkClick xmlns:r="http://schemas.openxmlformats.org/officeDocument/2006/relationships" r:id="rId9"/>
        </xdr:cNvPr>
        <xdr:cNvSpPr/>
      </xdr:nvSpPr>
      <xdr:spPr>
        <a:xfrm>
          <a:off x="1828799" y="1457325"/>
          <a:ext cx="2038351" cy="295275"/>
        </a:xfrm>
        <a:prstGeom prst="fram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rgbClr val="FF0000"/>
              </a:solidFill>
            </a:rPr>
            <a:t>NECESSIDADES DOS CLIENTES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47624</xdr:rowOff>
    </xdr:from>
    <xdr:to>
      <xdr:col>4</xdr:col>
      <xdr:colOff>590550</xdr:colOff>
      <xdr:row>4</xdr:row>
      <xdr:rowOff>156481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38124"/>
          <a:ext cx="2381250" cy="680357"/>
        </a:xfrm>
        <a:prstGeom prst="rect">
          <a:avLst/>
        </a:prstGeom>
      </xdr:spPr>
    </xdr:pic>
    <xdr:clientData/>
  </xdr:twoCellAnchor>
  <xdr:twoCellAnchor>
    <xdr:from>
      <xdr:col>7</xdr:col>
      <xdr:colOff>400049</xdr:colOff>
      <xdr:row>2</xdr:row>
      <xdr:rowOff>76200</xdr:rowOff>
    </xdr:from>
    <xdr:to>
      <xdr:col>9</xdr:col>
      <xdr:colOff>571500</xdr:colOff>
      <xdr:row>3</xdr:row>
      <xdr:rowOff>123825</xdr:rowOff>
    </xdr:to>
    <xdr:sp macro="" textlink="">
      <xdr:nvSpPr>
        <xdr:cNvPr id="3" name="Retângulo Arredondado 2">
          <a:hlinkClick xmlns:r="http://schemas.openxmlformats.org/officeDocument/2006/relationships" r:id="rId2"/>
        </xdr:cNvPr>
        <xdr:cNvSpPr/>
      </xdr:nvSpPr>
      <xdr:spPr>
        <a:xfrm>
          <a:off x="4238624" y="457200"/>
          <a:ext cx="1390651" cy="238125"/>
        </a:xfrm>
        <a:prstGeom prst="roundRect">
          <a:avLst>
            <a:gd name="adj" fmla="val 31818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0070C0"/>
              </a:solidFill>
            </a:rPr>
            <a:t>Plano de Marketing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47624</xdr:rowOff>
    </xdr:from>
    <xdr:to>
      <xdr:col>4</xdr:col>
      <xdr:colOff>590550</xdr:colOff>
      <xdr:row>4</xdr:row>
      <xdr:rowOff>156481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38124"/>
          <a:ext cx="2381250" cy="680357"/>
        </a:xfrm>
        <a:prstGeom prst="rect">
          <a:avLst/>
        </a:prstGeom>
      </xdr:spPr>
    </xdr:pic>
    <xdr:clientData/>
  </xdr:twoCellAnchor>
  <xdr:twoCellAnchor>
    <xdr:from>
      <xdr:col>7</xdr:col>
      <xdr:colOff>400049</xdr:colOff>
      <xdr:row>2</xdr:row>
      <xdr:rowOff>76200</xdr:rowOff>
    </xdr:from>
    <xdr:to>
      <xdr:col>9</xdr:col>
      <xdr:colOff>571500</xdr:colOff>
      <xdr:row>3</xdr:row>
      <xdr:rowOff>123825</xdr:rowOff>
    </xdr:to>
    <xdr:sp macro="" textlink="">
      <xdr:nvSpPr>
        <xdr:cNvPr id="3" name="Retângulo Arredondado 2">
          <a:hlinkClick xmlns:r="http://schemas.openxmlformats.org/officeDocument/2006/relationships" r:id="rId2"/>
        </xdr:cNvPr>
        <xdr:cNvSpPr/>
      </xdr:nvSpPr>
      <xdr:spPr>
        <a:xfrm>
          <a:off x="4238624" y="457200"/>
          <a:ext cx="1390651" cy="238125"/>
        </a:xfrm>
        <a:prstGeom prst="roundRect">
          <a:avLst>
            <a:gd name="adj" fmla="val 31818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0070C0"/>
              </a:solidFill>
            </a:rPr>
            <a:t>Plano de Marketing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47624</xdr:rowOff>
    </xdr:from>
    <xdr:to>
      <xdr:col>4</xdr:col>
      <xdr:colOff>590550</xdr:colOff>
      <xdr:row>4</xdr:row>
      <xdr:rowOff>156481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38124"/>
          <a:ext cx="2381250" cy="680357"/>
        </a:xfrm>
        <a:prstGeom prst="rect">
          <a:avLst/>
        </a:prstGeom>
      </xdr:spPr>
    </xdr:pic>
    <xdr:clientData/>
  </xdr:twoCellAnchor>
  <xdr:twoCellAnchor>
    <xdr:from>
      <xdr:col>7</xdr:col>
      <xdr:colOff>400049</xdr:colOff>
      <xdr:row>2</xdr:row>
      <xdr:rowOff>76200</xdr:rowOff>
    </xdr:from>
    <xdr:to>
      <xdr:col>9</xdr:col>
      <xdr:colOff>571500</xdr:colOff>
      <xdr:row>3</xdr:row>
      <xdr:rowOff>123825</xdr:rowOff>
    </xdr:to>
    <xdr:sp macro="" textlink="">
      <xdr:nvSpPr>
        <xdr:cNvPr id="3" name="Retângulo Arredondado 2">
          <a:hlinkClick xmlns:r="http://schemas.openxmlformats.org/officeDocument/2006/relationships" r:id="rId2"/>
        </xdr:cNvPr>
        <xdr:cNvSpPr/>
      </xdr:nvSpPr>
      <xdr:spPr>
        <a:xfrm>
          <a:off x="4238624" y="457200"/>
          <a:ext cx="1390651" cy="238125"/>
        </a:xfrm>
        <a:prstGeom prst="roundRect">
          <a:avLst>
            <a:gd name="adj" fmla="val 31818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0070C0"/>
              </a:solidFill>
            </a:rPr>
            <a:t>Plano de Marketing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47624</xdr:rowOff>
    </xdr:from>
    <xdr:to>
      <xdr:col>4</xdr:col>
      <xdr:colOff>590550</xdr:colOff>
      <xdr:row>4</xdr:row>
      <xdr:rowOff>156481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38124"/>
          <a:ext cx="2381250" cy="680357"/>
        </a:xfrm>
        <a:prstGeom prst="rect">
          <a:avLst/>
        </a:prstGeom>
      </xdr:spPr>
    </xdr:pic>
    <xdr:clientData/>
  </xdr:twoCellAnchor>
  <xdr:twoCellAnchor>
    <xdr:from>
      <xdr:col>7</xdr:col>
      <xdr:colOff>400049</xdr:colOff>
      <xdr:row>2</xdr:row>
      <xdr:rowOff>76200</xdr:rowOff>
    </xdr:from>
    <xdr:to>
      <xdr:col>9</xdr:col>
      <xdr:colOff>571500</xdr:colOff>
      <xdr:row>3</xdr:row>
      <xdr:rowOff>123825</xdr:rowOff>
    </xdr:to>
    <xdr:sp macro="" textlink="">
      <xdr:nvSpPr>
        <xdr:cNvPr id="3" name="Retângulo Arredondado 2">
          <a:hlinkClick xmlns:r="http://schemas.openxmlformats.org/officeDocument/2006/relationships" r:id="rId2"/>
        </xdr:cNvPr>
        <xdr:cNvSpPr/>
      </xdr:nvSpPr>
      <xdr:spPr>
        <a:xfrm>
          <a:off x="4238624" y="457200"/>
          <a:ext cx="1390651" cy="238125"/>
        </a:xfrm>
        <a:prstGeom prst="roundRect">
          <a:avLst>
            <a:gd name="adj" fmla="val 31818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0070C0"/>
              </a:solidFill>
            </a:rPr>
            <a:t>Plano de Marketing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47624</xdr:rowOff>
    </xdr:from>
    <xdr:to>
      <xdr:col>4</xdr:col>
      <xdr:colOff>590550</xdr:colOff>
      <xdr:row>4</xdr:row>
      <xdr:rowOff>156481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38124"/>
          <a:ext cx="2381250" cy="680357"/>
        </a:xfrm>
        <a:prstGeom prst="rect">
          <a:avLst/>
        </a:prstGeom>
      </xdr:spPr>
    </xdr:pic>
    <xdr:clientData/>
  </xdr:twoCellAnchor>
  <xdr:twoCellAnchor>
    <xdr:from>
      <xdr:col>7</xdr:col>
      <xdr:colOff>400049</xdr:colOff>
      <xdr:row>2</xdr:row>
      <xdr:rowOff>76200</xdr:rowOff>
    </xdr:from>
    <xdr:to>
      <xdr:col>9</xdr:col>
      <xdr:colOff>571500</xdr:colOff>
      <xdr:row>3</xdr:row>
      <xdr:rowOff>123825</xdr:rowOff>
    </xdr:to>
    <xdr:sp macro="" textlink="">
      <xdr:nvSpPr>
        <xdr:cNvPr id="3" name="Retângulo Arredondado 2">
          <a:hlinkClick xmlns:r="http://schemas.openxmlformats.org/officeDocument/2006/relationships" r:id="rId2"/>
        </xdr:cNvPr>
        <xdr:cNvSpPr/>
      </xdr:nvSpPr>
      <xdr:spPr>
        <a:xfrm>
          <a:off x="4238624" y="457200"/>
          <a:ext cx="1390651" cy="238125"/>
        </a:xfrm>
        <a:prstGeom prst="roundRect">
          <a:avLst>
            <a:gd name="adj" fmla="val 31818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0070C0"/>
              </a:solidFill>
            </a:rPr>
            <a:t>Plano de Marketing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47624</xdr:rowOff>
    </xdr:from>
    <xdr:to>
      <xdr:col>4</xdr:col>
      <xdr:colOff>590550</xdr:colOff>
      <xdr:row>4</xdr:row>
      <xdr:rowOff>156481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38124"/>
          <a:ext cx="2381250" cy="680357"/>
        </a:xfrm>
        <a:prstGeom prst="rect">
          <a:avLst/>
        </a:prstGeom>
      </xdr:spPr>
    </xdr:pic>
    <xdr:clientData/>
  </xdr:twoCellAnchor>
  <xdr:twoCellAnchor>
    <xdr:from>
      <xdr:col>7</xdr:col>
      <xdr:colOff>400049</xdr:colOff>
      <xdr:row>2</xdr:row>
      <xdr:rowOff>76200</xdr:rowOff>
    </xdr:from>
    <xdr:to>
      <xdr:col>9</xdr:col>
      <xdr:colOff>571500</xdr:colOff>
      <xdr:row>3</xdr:row>
      <xdr:rowOff>123825</xdr:rowOff>
    </xdr:to>
    <xdr:sp macro="" textlink="">
      <xdr:nvSpPr>
        <xdr:cNvPr id="3" name="Retângulo Arredondado 2">
          <a:hlinkClick xmlns:r="http://schemas.openxmlformats.org/officeDocument/2006/relationships" r:id="rId2"/>
        </xdr:cNvPr>
        <xdr:cNvSpPr/>
      </xdr:nvSpPr>
      <xdr:spPr>
        <a:xfrm>
          <a:off x="4238624" y="457200"/>
          <a:ext cx="1390651" cy="238125"/>
        </a:xfrm>
        <a:prstGeom prst="roundRect">
          <a:avLst>
            <a:gd name="adj" fmla="val 31818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0070C0"/>
              </a:solidFill>
            </a:rPr>
            <a:t>Plano de Marketing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47624</xdr:rowOff>
    </xdr:from>
    <xdr:to>
      <xdr:col>4</xdr:col>
      <xdr:colOff>590550</xdr:colOff>
      <xdr:row>4</xdr:row>
      <xdr:rowOff>156481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38124"/>
          <a:ext cx="2381250" cy="680357"/>
        </a:xfrm>
        <a:prstGeom prst="rect">
          <a:avLst/>
        </a:prstGeom>
      </xdr:spPr>
    </xdr:pic>
    <xdr:clientData/>
  </xdr:twoCellAnchor>
  <xdr:twoCellAnchor>
    <xdr:from>
      <xdr:col>7</xdr:col>
      <xdr:colOff>400049</xdr:colOff>
      <xdr:row>2</xdr:row>
      <xdr:rowOff>76200</xdr:rowOff>
    </xdr:from>
    <xdr:to>
      <xdr:col>9</xdr:col>
      <xdr:colOff>571500</xdr:colOff>
      <xdr:row>3</xdr:row>
      <xdr:rowOff>123825</xdr:rowOff>
    </xdr:to>
    <xdr:sp macro="" textlink="">
      <xdr:nvSpPr>
        <xdr:cNvPr id="3" name="Retângulo Arredondado 2">
          <a:hlinkClick xmlns:r="http://schemas.openxmlformats.org/officeDocument/2006/relationships" r:id="rId2"/>
        </xdr:cNvPr>
        <xdr:cNvSpPr/>
      </xdr:nvSpPr>
      <xdr:spPr>
        <a:xfrm>
          <a:off x="4238624" y="457200"/>
          <a:ext cx="1390651" cy="238125"/>
        </a:xfrm>
        <a:prstGeom prst="roundRect">
          <a:avLst>
            <a:gd name="adj" fmla="val 31818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0070C0"/>
              </a:solidFill>
            </a:rPr>
            <a:t>Plano de Marketing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38100</xdr:rowOff>
    </xdr:from>
    <xdr:to>
      <xdr:col>9</xdr:col>
      <xdr:colOff>581025</xdr:colOff>
      <xdr:row>5</xdr:row>
      <xdr:rowOff>152400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28600"/>
          <a:ext cx="5429250" cy="876300"/>
        </a:xfrm>
        <a:prstGeom prst="rect">
          <a:avLst/>
        </a:prstGeom>
      </xdr:spPr>
    </xdr:pic>
    <xdr:clientData/>
  </xdr:twoCellAnchor>
  <xdr:twoCellAnchor>
    <xdr:from>
      <xdr:col>1</xdr:col>
      <xdr:colOff>28574</xdr:colOff>
      <xdr:row>6</xdr:row>
      <xdr:rowOff>0</xdr:rowOff>
    </xdr:from>
    <xdr:to>
      <xdr:col>9</xdr:col>
      <xdr:colOff>590549</xdr:colOff>
      <xdr:row>22</xdr:row>
      <xdr:rowOff>161925</xdr:rowOff>
    </xdr:to>
    <xdr:sp macro="" textlink="">
      <xdr:nvSpPr>
        <xdr:cNvPr id="3" name="Meio-quadro 2"/>
        <xdr:cNvSpPr/>
      </xdr:nvSpPr>
      <xdr:spPr>
        <a:xfrm rot="10800000">
          <a:off x="209549" y="1143000"/>
          <a:ext cx="5438775" cy="3209925"/>
        </a:xfrm>
        <a:prstGeom prst="halfFrame">
          <a:avLst>
            <a:gd name="adj1" fmla="val 5084"/>
            <a:gd name="adj2" fmla="val 6214"/>
          </a:avLst>
        </a:prstGeom>
        <a:gradFill flip="none" rotWithShape="1">
          <a:gsLst>
            <a:gs pos="0">
              <a:srgbClr val="E20000">
                <a:shade val="30000"/>
                <a:satMod val="115000"/>
              </a:srgbClr>
            </a:gs>
            <a:gs pos="50000">
              <a:srgbClr val="E20000">
                <a:shade val="67500"/>
                <a:satMod val="115000"/>
              </a:srgbClr>
            </a:gs>
            <a:gs pos="100000">
              <a:srgbClr val="E20000">
                <a:shade val="100000"/>
                <a:satMod val="115000"/>
              </a:srgbClr>
            </a:gs>
          </a:gsLst>
          <a:path path="circle">
            <a:fillToRect l="100000" t="100000"/>
          </a:path>
          <a:tileRect r="-100000" b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428624</xdr:colOff>
      <xdr:row>15</xdr:row>
      <xdr:rowOff>171450</xdr:rowOff>
    </xdr:from>
    <xdr:to>
      <xdr:col>7</xdr:col>
      <xdr:colOff>28575</xdr:colOff>
      <xdr:row>17</xdr:row>
      <xdr:rowOff>85725</xdr:rowOff>
    </xdr:to>
    <xdr:sp macro="" textlink="">
      <xdr:nvSpPr>
        <xdr:cNvPr id="5" name="Quadro 4">
          <a:hlinkClick xmlns:r="http://schemas.openxmlformats.org/officeDocument/2006/relationships" r:id="rId2"/>
        </xdr:cNvPr>
        <xdr:cNvSpPr/>
      </xdr:nvSpPr>
      <xdr:spPr>
        <a:xfrm>
          <a:off x="1828799" y="3028950"/>
          <a:ext cx="2038351" cy="295275"/>
        </a:xfrm>
        <a:prstGeom prst="fram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rgbClr val="FF0000"/>
              </a:solidFill>
            </a:rPr>
            <a:t>LAY-OUT (DESENHO)</a:t>
          </a:r>
        </a:p>
      </xdr:txBody>
    </xdr:sp>
    <xdr:clientData/>
  </xdr:twoCellAnchor>
  <xdr:twoCellAnchor>
    <xdr:from>
      <xdr:col>7</xdr:col>
      <xdr:colOff>581026</xdr:colOff>
      <xdr:row>20</xdr:row>
      <xdr:rowOff>95250</xdr:rowOff>
    </xdr:from>
    <xdr:to>
      <xdr:col>9</xdr:col>
      <xdr:colOff>352426</xdr:colOff>
      <xdr:row>21</xdr:row>
      <xdr:rowOff>142875</xdr:rowOff>
    </xdr:to>
    <xdr:sp macro="" textlink="">
      <xdr:nvSpPr>
        <xdr:cNvPr id="8" name="Retângulo Arredondado 7">
          <a:hlinkClick xmlns:r="http://schemas.openxmlformats.org/officeDocument/2006/relationships" r:id="rId3"/>
        </xdr:cNvPr>
        <xdr:cNvSpPr/>
      </xdr:nvSpPr>
      <xdr:spPr>
        <a:xfrm>
          <a:off x="4419601" y="3905250"/>
          <a:ext cx="990600" cy="238125"/>
        </a:xfrm>
        <a:prstGeom prst="roundRect">
          <a:avLst>
            <a:gd name="adj" fmla="val 31818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0070C0"/>
              </a:solidFill>
            </a:rPr>
            <a:t>Menu</a:t>
          </a:r>
          <a:r>
            <a:rPr lang="pt-BR" sz="1100" baseline="0">
              <a:solidFill>
                <a:srgbClr val="0070C0"/>
              </a:solidFill>
            </a:rPr>
            <a:t> Inicial</a:t>
          </a:r>
          <a:endParaRPr lang="pt-BR" sz="1100">
            <a:solidFill>
              <a:srgbClr val="0070C0"/>
            </a:solidFill>
          </a:endParaRPr>
        </a:p>
      </xdr:txBody>
    </xdr:sp>
    <xdr:clientData/>
  </xdr:twoCellAnchor>
  <xdr:twoCellAnchor>
    <xdr:from>
      <xdr:col>3</xdr:col>
      <xdr:colOff>428624</xdr:colOff>
      <xdr:row>9</xdr:row>
      <xdr:rowOff>180975</xdr:rowOff>
    </xdr:from>
    <xdr:to>
      <xdr:col>7</xdr:col>
      <xdr:colOff>28575</xdr:colOff>
      <xdr:row>11</xdr:row>
      <xdr:rowOff>95250</xdr:rowOff>
    </xdr:to>
    <xdr:sp macro="" textlink="">
      <xdr:nvSpPr>
        <xdr:cNvPr id="11" name="Quadro 10">
          <a:hlinkClick xmlns:r="http://schemas.openxmlformats.org/officeDocument/2006/relationships" r:id="rId4"/>
        </xdr:cNvPr>
        <xdr:cNvSpPr/>
      </xdr:nvSpPr>
      <xdr:spPr>
        <a:xfrm>
          <a:off x="1828799" y="1895475"/>
          <a:ext cx="2038351" cy="295275"/>
        </a:xfrm>
        <a:prstGeom prst="fram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rgbClr val="FF0000"/>
              </a:solidFill>
            </a:rPr>
            <a:t>PROCESSO OPERACIONAL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38100</xdr:rowOff>
    </xdr:from>
    <xdr:to>
      <xdr:col>9</xdr:col>
      <xdr:colOff>581025</xdr:colOff>
      <xdr:row>5</xdr:row>
      <xdr:rowOff>152400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28600"/>
          <a:ext cx="5429250" cy="876300"/>
        </a:xfrm>
        <a:prstGeom prst="rect">
          <a:avLst/>
        </a:prstGeom>
      </xdr:spPr>
    </xdr:pic>
    <xdr:clientData/>
  </xdr:twoCellAnchor>
  <xdr:twoCellAnchor>
    <xdr:from>
      <xdr:col>1</xdr:col>
      <xdr:colOff>28574</xdr:colOff>
      <xdr:row>6</xdr:row>
      <xdr:rowOff>0</xdr:rowOff>
    </xdr:from>
    <xdr:to>
      <xdr:col>9</xdr:col>
      <xdr:colOff>590549</xdr:colOff>
      <xdr:row>22</xdr:row>
      <xdr:rowOff>161925</xdr:rowOff>
    </xdr:to>
    <xdr:sp macro="" textlink="">
      <xdr:nvSpPr>
        <xdr:cNvPr id="3" name="Meio-quadro 2"/>
        <xdr:cNvSpPr/>
      </xdr:nvSpPr>
      <xdr:spPr>
        <a:xfrm rot="10800000">
          <a:off x="209549" y="1143000"/>
          <a:ext cx="5438775" cy="3209925"/>
        </a:xfrm>
        <a:prstGeom prst="halfFrame">
          <a:avLst>
            <a:gd name="adj1" fmla="val 5084"/>
            <a:gd name="adj2" fmla="val 6214"/>
          </a:avLst>
        </a:prstGeom>
        <a:gradFill flip="none" rotWithShape="1">
          <a:gsLst>
            <a:gs pos="0">
              <a:srgbClr val="E20000">
                <a:shade val="30000"/>
                <a:satMod val="115000"/>
              </a:srgbClr>
            </a:gs>
            <a:gs pos="50000">
              <a:srgbClr val="E20000">
                <a:shade val="67500"/>
                <a:satMod val="115000"/>
              </a:srgbClr>
            </a:gs>
            <a:gs pos="100000">
              <a:srgbClr val="E20000">
                <a:shade val="100000"/>
                <a:satMod val="115000"/>
              </a:srgbClr>
            </a:gs>
          </a:gsLst>
          <a:path path="circle">
            <a:fillToRect l="100000" t="100000"/>
          </a:path>
          <a:tileRect r="-100000" b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28574</xdr:colOff>
      <xdr:row>12</xdr:row>
      <xdr:rowOff>57150</xdr:rowOff>
    </xdr:from>
    <xdr:to>
      <xdr:col>5</xdr:col>
      <xdr:colOff>161925</xdr:colOff>
      <xdr:row>13</xdr:row>
      <xdr:rowOff>161925</xdr:rowOff>
    </xdr:to>
    <xdr:sp macro="" textlink="">
      <xdr:nvSpPr>
        <xdr:cNvPr id="6" name="Quadro 5">
          <a:hlinkClick xmlns:r="http://schemas.openxmlformats.org/officeDocument/2006/relationships" r:id="rId2"/>
        </xdr:cNvPr>
        <xdr:cNvSpPr/>
      </xdr:nvSpPr>
      <xdr:spPr>
        <a:xfrm>
          <a:off x="209549" y="2343150"/>
          <a:ext cx="2571751" cy="295275"/>
        </a:xfrm>
        <a:prstGeom prst="fram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0">
              <a:solidFill>
                <a:srgbClr val="FF0000"/>
              </a:solidFill>
            </a:rPr>
            <a:t>2. ANÁLISE</a:t>
          </a:r>
          <a:r>
            <a:rPr lang="pt-BR" sz="1100" b="0" baseline="0">
              <a:solidFill>
                <a:srgbClr val="FF0000"/>
              </a:solidFill>
            </a:rPr>
            <a:t> DO MERCADO</a:t>
          </a:r>
          <a:endParaRPr lang="pt-BR" sz="1100" b="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28574</xdr:colOff>
      <xdr:row>14</xdr:row>
      <xdr:rowOff>47625</xdr:rowOff>
    </xdr:from>
    <xdr:to>
      <xdr:col>5</xdr:col>
      <xdr:colOff>161925</xdr:colOff>
      <xdr:row>15</xdr:row>
      <xdr:rowOff>152400</xdr:rowOff>
    </xdr:to>
    <xdr:sp macro="" textlink="">
      <xdr:nvSpPr>
        <xdr:cNvPr id="7" name="Quadro 6">
          <a:hlinkClick xmlns:r="http://schemas.openxmlformats.org/officeDocument/2006/relationships" r:id="rId3"/>
        </xdr:cNvPr>
        <xdr:cNvSpPr/>
      </xdr:nvSpPr>
      <xdr:spPr>
        <a:xfrm>
          <a:off x="209549" y="2714625"/>
          <a:ext cx="2571751" cy="295275"/>
        </a:xfrm>
        <a:prstGeom prst="fram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0">
              <a:solidFill>
                <a:srgbClr val="FF0000"/>
              </a:solidFill>
            </a:rPr>
            <a:t>3. PLANO DE MARKETING</a:t>
          </a:r>
        </a:p>
      </xdr:txBody>
    </xdr:sp>
    <xdr:clientData/>
  </xdr:twoCellAnchor>
  <xdr:twoCellAnchor>
    <xdr:from>
      <xdr:col>1</xdr:col>
      <xdr:colOff>28574</xdr:colOff>
      <xdr:row>16</xdr:row>
      <xdr:rowOff>47625</xdr:rowOff>
    </xdr:from>
    <xdr:to>
      <xdr:col>5</xdr:col>
      <xdr:colOff>161925</xdr:colOff>
      <xdr:row>17</xdr:row>
      <xdr:rowOff>152400</xdr:rowOff>
    </xdr:to>
    <xdr:sp macro="" textlink="">
      <xdr:nvSpPr>
        <xdr:cNvPr id="8" name="Quadro 7">
          <a:hlinkClick xmlns:r="http://schemas.openxmlformats.org/officeDocument/2006/relationships" r:id="rId4"/>
        </xdr:cNvPr>
        <xdr:cNvSpPr/>
      </xdr:nvSpPr>
      <xdr:spPr>
        <a:xfrm>
          <a:off x="209549" y="3095625"/>
          <a:ext cx="2571751" cy="295275"/>
        </a:xfrm>
        <a:prstGeom prst="fram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0">
              <a:solidFill>
                <a:srgbClr val="FF0000"/>
              </a:solidFill>
            </a:rPr>
            <a:t>4. PLANEJAMENTO OPERACIONAL</a:t>
          </a:r>
        </a:p>
      </xdr:txBody>
    </xdr:sp>
    <xdr:clientData/>
  </xdr:twoCellAnchor>
  <xdr:twoCellAnchor>
    <xdr:from>
      <xdr:col>1</xdr:col>
      <xdr:colOff>28574</xdr:colOff>
      <xdr:row>18</xdr:row>
      <xdr:rowOff>38100</xdr:rowOff>
    </xdr:from>
    <xdr:to>
      <xdr:col>5</xdr:col>
      <xdr:colOff>161925</xdr:colOff>
      <xdr:row>19</xdr:row>
      <xdr:rowOff>142875</xdr:rowOff>
    </xdr:to>
    <xdr:sp macro="" textlink="">
      <xdr:nvSpPr>
        <xdr:cNvPr id="9" name="Quadro 8">
          <a:hlinkClick xmlns:r="http://schemas.openxmlformats.org/officeDocument/2006/relationships" r:id="rId5"/>
        </xdr:cNvPr>
        <xdr:cNvSpPr/>
      </xdr:nvSpPr>
      <xdr:spPr>
        <a:xfrm>
          <a:off x="209549" y="3467100"/>
          <a:ext cx="2571751" cy="295275"/>
        </a:xfrm>
        <a:prstGeom prst="fram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0">
              <a:solidFill>
                <a:srgbClr val="FF0000"/>
              </a:solidFill>
            </a:rPr>
            <a:t>5. PLANEJAMENTO FINANCEIRO</a:t>
          </a:r>
        </a:p>
      </xdr:txBody>
    </xdr:sp>
    <xdr:clientData/>
  </xdr:twoCellAnchor>
  <xdr:twoCellAnchor>
    <xdr:from>
      <xdr:col>8</xdr:col>
      <xdr:colOff>171450</xdr:colOff>
      <xdr:row>20</xdr:row>
      <xdr:rowOff>95250</xdr:rowOff>
    </xdr:from>
    <xdr:to>
      <xdr:col>9</xdr:col>
      <xdr:colOff>352425</xdr:colOff>
      <xdr:row>21</xdr:row>
      <xdr:rowOff>142875</xdr:rowOff>
    </xdr:to>
    <xdr:sp macro="" textlink="">
      <xdr:nvSpPr>
        <xdr:cNvPr id="10" name="Retângulo Arredondado 9">
          <a:hlinkClick xmlns:r="http://schemas.openxmlformats.org/officeDocument/2006/relationships" r:id="rId6"/>
        </xdr:cNvPr>
        <xdr:cNvSpPr/>
      </xdr:nvSpPr>
      <xdr:spPr>
        <a:xfrm>
          <a:off x="4619625" y="3905250"/>
          <a:ext cx="790575" cy="238125"/>
        </a:xfrm>
        <a:prstGeom prst="roundRect">
          <a:avLst>
            <a:gd name="adj" fmla="val 31818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0070C0"/>
              </a:solidFill>
            </a:rPr>
            <a:t>Capa</a:t>
          </a:r>
        </a:p>
      </xdr:txBody>
    </xdr:sp>
    <xdr:clientData/>
  </xdr:twoCellAnchor>
  <xdr:twoCellAnchor>
    <xdr:from>
      <xdr:col>1</xdr:col>
      <xdr:colOff>28574</xdr:colOff>
      <xdr:row>10</xdr:row>
      <xdr:rowOff>57150</xdr:rowOff>
    </xdr:from>
    <xdr:to>
      <xdr:col>5</xdr:col>
      <xdr:colOff>161925</xdr:colOff>
      <xdr:row>11</xdr:row>
      <xdr:rowOff>161925</xdr:rowOff>
    </xdr:to>
    <xdr:sp macro="" textlink="">
      <xdr:nvSpPr>
        <xdr:cNvPr id="5" name="Quadro 4">
          <a:hlinkClick xmlns:r="http://schemas.openxmlformats.org/officeDocument/2006/relationships" r:id="rId7"/>
        </xdr:cNvPr>
        <xdr:cNvSpPr/>
      </xdr:nvSpPr>
      <xdr:spPr>
        <a:xfrm>
          <a:off x="209549" y="1962150"/>
          <a:ext cx="2571751" cy="295275"/>
        </a:xfrm>
        <a:prstGeom prst="fram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0">
              <a:solidFill>
                <a:srgbClr val="FF0000"/>
              </a:solidFill>
            </a:rPr>
            <a:t>1. SUMÁRIO EXECUTIVO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47624</xdr:rowOff>
    </xdr:from>
    <xdr:to>
      <xdr:col>4</xdr:col>
      <xdr:colOff>590550</xdr:colOff>
      <xdr:row>4</xdr:row>
      <xdr:rowOff>156481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38124"/>
          <a:ext cx="2381250" cy="680357"/>
        </a:xfrm>
        <a:prstGeom prst="rect">
          <a:avLst/>
        </a:prstGeom>
      </xdr:spPr>
    </xdr:pic>
    <xdr:clientData/>
  </xdr:twoCellAnchor>
  <xdr:twoCellAnchor>
    <xdr:from>
      <xdr:col>7</xdr:col>
      <xdr:colOff>400049</xdr:colOff>
      <xdr:row>2</xdr:row>
      <xdr:rowOff>76200</xdr:rowOff>
    </xdr:from>
    <xdr:to>
      <xdr:col>9</xdr:col>
      <xdr:colOff>571500</xdr:colOff>
      <xdr:row>3</xdr:row>
      <xdr:rowOff>123825</xdr:rowOff>
    </xdr:to>
    <xdr:sp macro="" textlink="">
      <xdr:nvSpPr>
        <xdr:cNvPr id="3" name="Retângulo Arredondado 2">
          <a:hlinkClick xmlns:r="http://schemas.openxmlformats.org/officeDocument/2006/relationships" r:id="rId2"/>
        </xdr:cNvPr>
        <xdr:cNvSpPr/>
      </xdr:nvSpPr>
      <xdr:spPr>
        <a:xfrm>
          <a:off x="4238624" y="457200"/>
          <a:ext cx="1390651" cy="238125"/>
        </a:xfrm>
        <a:prstGeom prst="roundRect">
          <a:avLst>
            <a:gd name="adj" fmla="val 31818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0070C0"/>
              </a:solidFill>
            </a:rPr>
            <a:t>Planej. Operacional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47624</xdr:rowOff>
    </xdr:from>
    <xdr:to>
      <xdr:col>4</xdr:col>
      <xdr:colOff>590550</xdr:colOff>
      <xdr:row>4</xdr:row>
      <xdr:rowOff>156481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38124"/>
          <a:ext cx="2381250" cy="680357"/>
        </a:xfrm>
        <a:prstGeom prst="rect">
          <a:avLst/>
        </a:prstGeom>
      </xdr:spPr>
    </xdr:pic>
    <xdr:clientData/>
  </xdr:twoCellAnchor>
  <xdr:twoCellAnchor>
    <xdr:from>
      <xdr:col>7</xdr:col>
      <xdr:colOff>400049</xdr:colOff>
      <xdr:row>2</xdr:row>
      <xdr:rowOff>76200</xdr:rowOff>
    </xdr:from>
    <xdr:to>
      <xdr:col>9</xdr:col>
      <xdr:colOff>571500</xdr:colOff>
      <xdr:row>3</xdr:row>
      <xdr:rowOff>123825</xdr:rowOff>
    </xdr:to>
    <xdr:sp macro="" textlink="">
      <xdr:nvSpPr>
        <xdr:cNvPr id="3" name="Retângulo Arredondado 2">
          <a:hlinkClick xmlns:r="http://schemas.openxmlformats.org/officeDocument/2006/relationships" r:id="rId2"/>
        </xdr:cNvPr>
        <xdr:cNvSpPr/>
      </xdr:nvSpPr>
      <xdr:spPr>
        <a:xfrm>
          <a:off x="4238624" y="457200"/>
          <a:ext cx="1390651" cy="238125"/>
        </a:xfrm>
        <a:prstGeom prst="roundRect">
          <a:avLst>
            <a:gd name="adj" fmla="val 31818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0070C0"/>
              </a:solidFill>
            </a:rPr>
            <a:t>Planej. Operacional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38100</xdr:rowOff>
    </xdr:from>
    <xdr:to>
      <xdr:col>9</xdr:col>
      <xdr:colOff>581025</xdr:colOff>
      <xdr:row>5</xdr:row>
      <xdr:rowOff>152400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28600"/>
          <a:ext cx="5429250" cy="876300"/>
        </a:xfrm>
        <a:prstGeom prst="rect">
          <a:avLst/>
        </a:prstGeom>
      </xdr:spPr>
    </xdr:pic>
    <xdr:clientData/>
  </xdr:twoCellAnchor>
  <xdr:twoCellAnchor>
    <xdr:from>
      <xdr:col>1</xdr:col>
      <xdr:colOff>28574</xdr:colOff>
      <xdr:row>6</xdr:row>
      <xdr:rowOff>0</xdr:rowOff>
    </xdr:from>
    <xdr:to>
      <xdr:col>9</xdr:col>
      <xdr:colOff>590549</xdr:colOff>
      <xdr:row>22</xdr:row>
      <xdr:rowOff>161925</xdr:rowOff>
    </xdr:to>
    <xdr:sp macro="" textlink="">
      <xdr:nvSpPr>
        <xdr:cNvPr id="3" name="Meio-quadro 2"/>
        <xdr:cNvSpPr/>
      </xdr:nvSpPr>
      <xdr:spPr>
        <a:xfrm rot="10800000">
          <a:off x="209549" y="1143000"/>
          <a:ext cx="5438775" cy="3209925"/>
        </a:xfrm>
        <a:prstGeom prst="halfFrame">
          <a:avLst>
            <a:gd name="adj1" fmla="val 5084"/>
            <a:gd name="adj2" fmla="val 6214"/>
          </a:avLst>
        </a:prstGeom>
        <a:gradFill flip="none" rotWithShape="1">
          <a:gsLst>
            <a:gs pos="0">
              <a:srgbClr val="E20000">
                <a:shade val="30000"/>
                <a:satMod val="115000"/>
              </a:srgbClr>
            </a:gs>
            <a:gs pos="50000">
              <a:srgbClr val="E20000">
                <a:shade val="67500"/>
                <a:satMod val="115000"/>
              </a:srgbClr>
            </a:gs>
            <a:gs pos="100000">
              <a:srgbClr val="E20000">
                <a:shade val="100000"/>
                <a:satMod val="115000"/>
              </a:srgbClr>
            </a:gs>
          </a:gsLst>
          <a:path path="circle">
            <a:fillToRect l="100000" t="100000"/>
          </a:path>
          <a:tileRect r="-100000" b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581026</xdr:colOff>
      <xdr:row>20</xdr:row>
      <xdr:rowOff>95250</xdr:rowOff>
    </xdr:from>
    <xdr:to>
      <xdr:col>9</xdr:col>
      <xdr:colOff>352426</xdr:colOff>
      <xdr:row>21</xdr:row>
      <xdr:rowOff>142875</xdr:rowOff>
    </xdr:to>
    <xdr:sp macro="" textlink="">
      <xdr:nvSpPr>
        <xdr:cNvPr id="5" name="Retângulo Arredondado 4">
          <a:hlinkClick xmlns:r="http://schemas.openxmlformats.org/officeDocument/2006/relationships" r:id="rId2"/>
        </xdr:cNvPr>
        <xdr:cNvSpPr/>
      </xdr:nvSpPr>
      <xdr:spPr>
        <a:xfrm>
          <a:off x="4419601" y="3905250"/>
          <a:ext cx="990600" cy="238125"/>
        </a:xfrm>
        <a:prstGeom prst="roundRect">
          <a:avLst>
            <a:gd name="adj" fmla="val 31818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0070C0"/>
              </a:solidFill>
            </a:rPr>
            <a:t>Menu</a:t>
          </a:r>
          <a:r>
            <a:rPr lang="pt-BR" sz="1100" baseline="0">
              <a:solidFill>
                <a:srgbClr val="0070C0"/>
              </a:solidFill>
            </a:rPr>
            <a:t> Inicial</a:t>
          </a:r>
          <a:endParaRPr lang="pt-BR" sz="1100">
            <a:solidFill>
              <a:srgbClr val="0070C0"/>
            </a:solidFill>
          </a:endParaRPr>
        </a:p>
      </xdr:txBody>
    </xdr:sp>
    <xdr:clientData/>
  </xdr:twoCellAnchor>
  <xdr:twoCellAnchor>
    <xdr:from>
      <xdr:col>1</xdr:col>
      <xdr:colOff>266699</xdr:colOff>
      <xdr:row>7</xdr:row>
      <xdr:rowOff>114300</xdr:rowOff>
    </xdr:from>
    <xdr:to>
      <xdr:col>4</xdr:col>
      <xdr:colOff>476250</xdr:colOff>
      <xdr:row>9</xdr:row>
      <xdr:rowOff>28575</xdr:rowOff>
    </xdr:to>
    <xdr:sp macro="" textlink="">
      <xdr:nvSpPr>
        <xdr:cNvPr id="6" name="Quadro 5">
          <a:hlinkClick xmlns:r="http://schemas.openxmlformats.org/officeDocument/2006/relationships" r:id="rId3"/>
        </xdr:cNvPr>
        <xdr:cNvSpPr/>
      </xdr:nvSpPr>
      <xdr:spPr>
        <a:xfrm>
          <a:off x="447674" y="1447800"/>
          <a:ext cx="2038351" cy="295275"/>
        </a:xfrm>
        <a:prstGeom prst="fram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rgbClr val="FF0000"/>
              </a:solidFill>
            </a:rPr>
            <a:t>INVESTIMENTO FIXO</a:t>
          </a:r>
        </a:p>
      </xdr:txBody>
    </xdr:sp>
    <xdr:clientData/>
  </xdr:twoCellAnchor>
  <xdr:twoCellAnchor>
    <xdr:from>
      <xdr:col>5</xdr:col>
      <xdr:colOff>590549</xdr:colOff>
      <xdr:row>7</xdr:row>
      <xdr:rowOff>114300</xdr:rowOff>
    </xdr:from>
    <xdr:to>
      <xdr:col>9</xdr:col>
      <xdr:colOff>190500</xdr:colOff>
      <xdr:row>9</xdr:row>
      <xdr:rowOff>28575</xdr:rowOff>
    </xdr:to>
    <xdr:sp macro="" textlink="">
      <xdr:nvSpPr>
        <xdr:cNvPr id="11" name="Quadro 10">
          <a:hlinkClick xmlns:r="http://schemas.openxmlformats.org/officeDocument/2006/relationships" r:id="rId4"/>
        </xdr:cNvPr>
        <xdr:cNvSpPr/>
      </xdr:nvSpPr>
      <xdr:spPr>
        <a:xfrm>
          <a:off x="3209924" y="1447800"/>
          <a:ext cx="2038351" cy="295275"/>
        </a:xfrm>
        <a:prstGeom prst="fram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rgbClr val="FF0000"/>
              </a:solidFill>
            </a:rPr>
            <a:t>PRAZOS</a:t>
          </a:r>
          <a:r>
            <a:rPr lang="pt-BR" sz="1100" b="0" baseline="0">
              <a:solidFill>
                <a:srgbClr val="FF0000"/>
              </a:solidFill>
            </a:rPr>
            <a:t> E ESTRATÉGIAS</a:t>
          </a:r>
          <a:endParaRPr lang="pt-BR" sz="1100" b="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400049</xdr:colOff>
      <xdr:row>9</xdr:row>
      <xdr:rowOff>76200</xdr:rowOff>
    </xdr:from>
    <xdr:to>
      <xdr:col>7</xdr:col>
      <xdr:colOff>0</xdr:colOff>
      <xdr:row>10</xdr:row>
      <xdr:rowOff>180975</xdr:rowOff>
    </xdr:to>
    <xdr:sp macro="" textlink="">
      <xdr:nvSpPr>
        <xdr:cNvPr id="12" name="Quadro 11">
          <a:hlinkClick xmlns:r="http://schemas.openxmlformats.org/officeDocument/2006/relationships" r:id="rId5"/>
        </xdr:cNvPr>
        <xdr:cNvSpPr/>
      </xdr:nvSpPr>
      <xdr:spPr>
        <a:xfrm>
          <a:off x="1800224" y="1790700"/>
          <a:ext cx="2038351" cy="295275"/>
        </a:xfrm>
        <a:prstGeom prst="fram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rgbClr val="FF0000"/>
              </a:solidFill>
            </a:rPr>
            <a:t>FATURAMENTO</a:t>
          </a:r>
        </a:p>
      </xdr:txBody>
    </xdr:sp>
    <xdr:clientData/>
  </xdr:twoCellAnchor>
  <xdr:twoCellAnchor>
    <xdr:from>
      <xdr:col>1</xdr:col>
      <xdr:colOff>266699</xdr:colOff>
      <xdr:row>11</xdr:row>
      <xdr:rowOff>38100</xdr:rowOff>
    </xdr:from>
    <xdr:to>
      <xdr:col>4</xdr:col>
      <xdr:colOff>476250</xdr:colOff>
      <xdr:row>12</xdr:row>
      <xdr:rowOff>142875</xdr:rowOff>
    </xdr:to>
    <xdr:sp macro="" textlink="">
      <xdr:nvSpPr>
        <xdr:cNvPr id="13" name="Quadro 12">
          <a:hlinkClick xmlns:r="http://schemas.openxmlformats.org/officeDocument/2006/relationships" r:id="rId6"/>
        </xdr:cNvPr>
        <xdr:cNvSpPr/>
      </xdr:nvSpPr>
      <xdr:spPr>
        <a:xfrm>
          <a:off x="447674" y="2133600"/>
          <a:ext cx="2038351" cy="295275"/>
        </a:xfrm>
        <a:prstGeom prst="fram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rgbClr val="FF0000"/>
              </a:solidFill>
            </a:rPr>
            <a:t>MÃO DE OBRA</a:t>
          </a:r>
        </a:p>
      </xdr:txBody>
    </xdr:sp>
    <xdr:clientData/>
  </xdr:twoCellAnchor>
  <xdr:twoCellAnchor>
    <xdr:from>
      <xdr:col>5</xdr:col>
      <xdr:colOff>590549</xdr:colOff>
      <xdr:row>11</xdr:row>
      <xdr:rowOff>38100</xdr:rowOff>
    </xdr:from>
    <xdr:to>
      <xdr:col>9</xdr:col>
      <xdr:colOff>190500</xdr:colOff>
      <xdr:row>12</xdr:row>
      <xdr:rowOff>142875</xdr:rowOff>
    </xdr:to>
    <xdr:sp macro="" textlink="">
      <xdr:nvSpPr>
        <xdr:cNvPr id="14" name="Quadro 13">
          <a:hlinkClick xmlns:r="http://schemas.openxmlformats.org/officeDocument/2006/relationships" r:id="rId7"/>
        </xdr:cNvPr>
        <xdr:cNvSpPr/>
      </xdr:nvSpPr>
      <xdr:spPr>
        <a:xfrm>
          <a:off x="3209924" y="2133600"/>
          <a:ext cx="2038351" cy="295275"/>
        </a:xfrm>
        <a:prstGeom prst="fram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rgbClr val="FF0000"/>
              </a:solidFill>
            </a:rPr>
            <a:t>CUSTOS FIXOS</a:t>
          </a:r>
        </a:p>
      </xdr:txBody>
    </xdr:sp>
    <xdr:clientData/>
  </xdr:twoCellAnchor>
  <xdr:twoCellAnchor>
    <xdr:from>
      <xdr:col>1</xdr:col>
      <xdr:colOff>266699</xdr:colOff>
      <xdr:row>14</xdr:row>
      <xdr:rowOff>152400</xdr:rowOff>
    </xdr:from>
    <xdr:to>
      <xdr:col>4</xdr:col>
      <xdr:colOff>476250</xdr:colOff>
      <xdr:row>16</xdr:row>
      <xdr:rowOff>66675</xdr:rowOff>
    </xdr:to>
    <xdr:sp macro="" textlink="">
      <xdr:nvSpPr>
        <xdr:cNvPr id="19" name="Quadro 18">
          <a:hlinkClick xmlns:r="http://schemas.openxmlformats.org/officeDocument/2006/relationships" r:id="rId8"/>
        </xdr:cNvPr>
        <xdr:cNvSpPr/>
      </xdr:nvSpPr>
      <xdr:spPr>
        <a:xfrm>
          <a:off x="447674" y="2819400"/>
          <a:ext cx="2038351" cy="295275"/>
        </a:xfrm>
        <a:prstGeom prst="fram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rgbClr val="FF0000"/>
              </a:solidFill>
            </a:rPr>
            <a:t>FINANCIAMENTO</a:t>
          </a:r>
        </a:p>
      </xdr:txBody>
    </xdr:sp>
    <xdr:clientData/>
  </xdr:twoCellAnchor>
  <xdr:twoCellAnchor>
    <xdr:from>
      <xdr:col>5</xdr:col>
      <xdr:colOff>590549</xdr:colOff>
      <xdr:row>14</xdr:row>
      <xdr:rowOff>152400</xdr:rowOff>
    </xdr:from>
    <xdr:to>
      <xdr:col>9</xdr:col>
      <xdr:colOff>190500</xdr:colOff>
      <xdr:row>16</xdr:row>
      <xdr:rowOff>66675</xdr:rowOff>
    </xdr:to>
    <xdr:sp macro="" textlink="">
      <xdr:nvSpPr>
        <xdr:cNvPr id="20" name="Quadro 19">
          <a:hlinkClick xmlns:r="http://schemas.openxmlformats.org/officeDocument/2006/relationships" r:id="rId9"/>
        </xdr:cNvPr>
        <xdr:cNvSpPr/>
      </xdr:nvSpPr>
      <xdr:spPr>
        <a:xfrm>
          <a:off x="3209924" y="2819400"/>
          <a:ext cx="2038351" cy="295275"/>
        </a:xfrm>
        <a:prstGeom prst="fram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rgbClr val="FF0000"/>
              </a:solidFill>
            </a:rPr>
            <a:t>CUSTOS VARIÁVEIS</a:t>
          </a:r>
        </a:p>
      </xdr:txBody>
    </xdr:sp>
    <xdr:clientData/>
  </xdr:twoCellAnchor>
  <xdr:twoCellAnchor>
    <xdr:from>
      <xdr:col>3</xdr:col>
      <xdr:colOff>400049</xdr:colOff>
      <xdr:row>16</xdr:row>
      <xdr:rowOff>114300</xdr:rowOff>
    </xdr:from>
    <xdr:to>
      <xdr:col>7</xdr:col>
      <xdr:colOff>0</xdr:colOff>
      <xdr:row>18</xdr:row>
      <xdr:rowOff>28575</xdr:rowOff>
    </xdr:to>
    <xdr:sp macro="" textlink="">
      <xdr:nvSpPr>
        <xdr:cNvPr id="21" name="Quadro 20">
          <a:hlinkClick xmlns:r="http://schemas.openxmlformats.org/officeDocument/2006/relationships" r:id="rId10"/>
        </xdr:cNvPr>
        <xdr:cNvSpPr/>
      </xdr:nvSpPr>
      <xdr:spPr>
        <a:xfrm>
          <a:off x="1800224" y="3162300"/>
          <a:ext cx="2038351" cy="295275"/>
        </a:xfrm>
        <a:prstGeom prst="fram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rgbClr val="FF0000"/>
              </a:solidFill>
            </a:rPr>
            <a:t>DEMONST. RESULTADO</a:t>
          </a:r>
        </a:p>
      </xdr:txBody>
    </xdr:sp>
    <xdr:clientData/>
  </xdr:twoCellAnchor>
  <xdr:twoCellAnchor>
    <xdr:from>
      <xdr:col>1</xdr:col>
      <xdr:colOff>266699</xdr:colOff>
      <xdr:row>18</xdr:row>
      <xdr:rowOff>76200</xdr:rowOff>
    </xdr:from>
    <xdr:to>
      <xdr:col>4</xdr:col>
      <xdr:colOff>476250</xdr:colOff>
      <xdr:row>19</xdr:row>
      <xdr:rowOff>180975</xdr:rowOff>
    </xdr:to>
    <xdr:sp macro="" textlink="">
      <xdr:nvSpPr>
        <xdr:cNvPr id="22" name="Quadro 21">
          <a:hlinkClick xmlns:r="http://schemas.openxmlformats.org/officeDocument/2006/relationships" r:id="rId11"/>
        </xdr:cNvPr>
        <xdr:cNvSpPr/>
      </xdr:nvSpPr>
      <xdr:spPr>
        <a:xfrm>
          <a:off x="447674" y="3505200"/>
          <a:ext cx="2038351" cy="295275"/>
        </a:xfrm>
        <a:prstGeom prst="fram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rgbClr val="FF0000"/>
              </a:solidFill>
            </a:rPr>
            <a:t>SAZONALIDADE</a:t>
          </a:r>
        </a:p>
      </xdr:txBody>
    </xdr:sp>
    <xdr:clientData/>
  </xdr:twoCellAnchor>
  <xdr:twoCellAnchor>
    <xdr:from>
      <xdr:col>5</xdr:col>
      <xdr:colOff>590549</xdr:colOff>
      <xdr:row>18</xdr:row>
      <xdr:rowOff>76200</xdr:rowOff>
    </xdr:from>
    <xdr:to>
      <xdr:col>9</xdr:col>
      <xdr:colOff>190500</xdr:colOff>
      <xdr:row>19</xdr:row>
      <xdr:rowOff>180975</xdr:rowOff>
    </xdr:to>
    <xdr:sp macro="" textlink="">
      <xdr:nvSpPr>
        <xdr:cNvPr id="23" name="Quadro 22">
          <a:hlinkClick xmlns:r="http://schemas.openxmlformats.org/officeDocument/2006/relationships" r:id="rId12"/>
        </xdr:cNvPr>
        <xdr:cNvSpPr/>
      </xdr:nvSpPr>
      <xdr:spPr>
        <a:xfrm>
          <a:off x="3209924" y="3505200"/>
          <a:ext cx="2038351" cy="295275"/>
        </a:xfrm>
        <a:prstGeom prst="fram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rgbClr val="FF0000"/>
              </a:solidFill>
            </a:rPr>
            <a:t>INDICADORES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47624</xdr:rowOff>
    </xdr:from>
    <xdr:to>
      <xdr:col>4</xdr:col>
      <xdr:colOff>590550</xdr:colOff>
      <xdr:row>4</xdr:row>
      <xdr:rowOff>156481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38124"/>
          <a:ext cx="2381250" cy="680357"/>
        </a:xfrm>
        <a:prstGeom prst="rect">
          <a:avLst/>
        </a:prstGeom>
      </xdr:spPr>
    </xdr:pic>
    <xdr:clientData/>
  </xdr:twoCellAnchor>
  <xdr:twoCellAnchor>
    <xdr:from>
      <xdr:col>7</xdr:col>
      <xdr:colOff>400049</xdr:colOff>
      <xdr:row>2</xdr:row>
      <xdr:rowOff>76200</xdr:rowOff>
    </xdr:from>
    <xdr:to>
      <xdr:col>9</xdr:col>
      <xdr:colOff>571500</xdr:colOff>
      <xdr:row>3</xdr:row>
      <xdr:rowOff>123825</xdr:rowOff>
    </xdr:to>
    <xdr:sp macro="" textlink="">
      <xdr:nvSpPr>
        <xdr:cNvPr id="3" name="Retângulo Arredondado 2">
          <a:hlinkClick xmlns:r="http://schemas.openxmlformats.org/officeDocument/2006/relationships" r:id="rId2"/>
        </xdr:cNvPr>
        <xdr:cNvSpPr/>
      </xdr:nvSpPr>
      <xdr:spPr>
        <a:xfrm>
          <a:off x="4238624" y="457200"/>
          <a:ext cx="1390651" cy="238125"/>
        </a:xfrm>
        <a:prstGeom prst="roundRect">
          <a:avLst>
            <a:gd name="adj" fmla="val 31818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0070C0"/>
              </a:solidFill>
            </a:rPr>
            <a:t>Planej. Financeiro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47624</xdr:rowOff>
    </xdr:from>
    <xdr:to>
      <xdr:col>4</xdr:col>
      <xdr:colOff>590550</xdr:colOff>
      <xdr:row>4</xdr:row>
      <xdr:rowOff>156481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38124"/>
          <a:ext cx="2381250" cy="680357"/>
        </a:xfrm>
        <a:prstGeom prst="rect">
          <a:avLst/>
        </a:prstGeom>
      </xdr:spPr>
    </xdr:pic>
    <xdr:clientData/>
  </xdr:twoCellAnchor>
  <xdr:twoCellAnchor>
    <xdr:from>
      <xdr:col>7</xdr:col>
      <xdr:colOff>400049</xdr:colOff>
      <xdr:row>2</xdr:row>
      <xdr:rowOff>76200</xdr:rowOff>
    </xdr:from>
    <xdr:to>
      <xdr:col>9</xdr:col>
      <xdr:colOff>571500</xdr:colOff>
      <xdr:row>3</xdr:row>
      <xdr:rowOff>123825</xdr:rowOff>
    </xdr:to>
    <xdr:sp macro="" textlink="">
      <xdr:nvSpPr>
        <xdr:cNvPr id="3" name="Retângulo Arredondado 2">
          <a:hlinkClick xmlns:r="http://schemas.openxmlformats.org/officeDocument/2006/relationships" r:id="rId2"/>
        </xdr:cNvPr>
        <xdr:cNvSpPr/>
      </xdr:nvSpPr>
      <xdr:spPr>
        <a:xfrm>
          <a:off x="4238624" y="457200"/>
          <a:ext cx="1390651" cy="238125"/>
        </a:xfrm>
        <a:prstGeom prst="roundRect">
          <a:avLst>
            <a:gd name="adj" fmla="val 31818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0070C0"/>
              </a:solidFill>
            </a:rPr>
            <a:t>Planej. Financeiro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47624</xdr:rowOff>
    </xdr:from>
    <xdr:to>
      <xdr:col>2</xdr:col>
      <xdr:colOff>904875</xdr:colOff>
      <xdr:row>4</xdr:row>
      <xdr:rowOff>156481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38124"/>
          <a:ext cx="2381250" cy="680357"/>
        </a:xfrm>
        <a:prstGeom prst="rect">
          <a:avLst/>
        </a:prstGeom>
      </xdr:spPr>
    </xdr:pic>
    <xdr:clientData/>
  </xdr:twoCellAnchor>
  <xdr:twoCellAnchor>
    <xdr:from>
      <xdr:col>7</xdr:col>
      <xdr:colOff>400049</xdr:colOff>
      <xdr:row>2</xdr:row>
      <xdr:rowOff>76200</xdr:rowOff>
    </xdr:from>
    <xdr:to>
      <xdr:col>9</xdr:col>
      <xdr:colOff>571500</xdr:colOff>
      <xdr:row>3</xdr:row>
      <xdr:rowOff>123825</xdr:rowOff>
    </xdr:to>
    <xdr:sp macro="" textlink="">
      <xdr:nvSpPr>
        <xdr:cNvPr id="3" name="Retângulo Arredondado 2">
          <a:hlinkClick xmlns:r="http://schemas.openxmlformats.org/officeDocument/2006/relationships" r:id="rId2"/>
        </xdr:cNvPr>
        <xdr:cNvSpPr/>
      </xdr:nvSpPr>
      <xdr:spPr>
        <a:xfrm>
          <a:off x="4238624" y="457200"/>
          <a:ext cx="1390651" cy="238125"/>
        </a:xfrm>
        <a:prstGeom prst="roundRect">
          <a:avLst>
            <a:gd name="adj" fmla="val 31818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0070C0"/>
              </a:solidFill>
            </a:rPr>
            <a:t>Planej. Financeiro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47624</xdr:rowOff>
    </xdr:from>
    <xdr:to>
      <xdr:col>4</xdr:col>
      <xdr:colOff>590550</xdr:colOff>
      <xdr:row>4</xdr:row>
      <xdr:rowOff>156481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38124"/>
          <a:ext cx="2381250" cy="680357"/>
        </a:xfrm>
        <a:prstGeom prst="rect">
          <a:avLst/>
        </a:prstGeom>
      </xdr:spPr>
    </xdr:pic>
    <xdr:clientData/>
  </xdr:twoCellAnchor>
  <xdr:twoCellAnchor>
    <xdr:from>
      <xdr:col>7</xdr:col>
      <xdr:colOff>400049</xdr:colOff>
      <xdr:row>2</xdr:row>
      <xdr:rowOff>76200</xdr:rowOff>
    </xdr:from>
    <xdr:to>
      <xdr:col>9</xdr:col>
      <xdr:colOff>571500</xdr:colOff>
      <xdr:row>3</xdr:row>
      <xdr:rowOff>123825</xdr:rowOff>
    </xdr:to>
    <xdr:sp macro="" textlink="">
      <xdr:nvSpPr>
        <xdr:cNvPr id="3" name="Retângulo Arredondado 2">
          <a:hlinkClick xmlns:r="http://schemas.openxmlformats.org/officeDocument/2006/relationships" r:id="rId2"/>
        </xdr:cNvPr>
        <xdr:cNvSpPr/>
      </xdr:nvSpPr>
      <xdr:spPr>
        <a:xfrm>
          <a:off x="4238624" y="457200"/>
          <a:ext cx="1390651" cy="238125"/>
        </a:xfrm>
        <a:prstGeom prst="roundRect">
          <a:avLst>
            <a:gd name="adj" fmla="val 31818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0070C0"/>
              </a:solidFill>
            </a:rPr>
            <a:t>Planej. Financeiro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47624</xdr:rowOff>
    </xdr:from>
    <xdr:to>
      <xdr:col>4</xdr:col>
      <xdr:colOff>590550</xdr:colOff>
      <xdr:row>4</xdr:row>
      <xdr:rowOff>156481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38124"/>
          <a:ext cx="2381250" cy="680357"/>
        </a:xfrm>
        <a:prstGeom prst="rect">
          <a:avLst/>
        </a:prstGeom>
      </xdr:spPr>
    </xdr:pic>
    <xdr:clientData/>
  </xdr:twoCellAnchor>
  <xdr:twoCellAnchor>
    <xdr:from>
      <xdr:col>7</xdr:col>
      <xdr:colOff>400049</xdr:colOff>
      <xdr:row>2</xdr:row>
      <xdr:rowOff>76200</xdr:rowOff>
    </xdr:from>
    <xdr:to>
      <xdr:col>9</xdr:col>
      <xdr:colOff>571500</xdr:colOff>
      <xdr:row>3</xdr:row>
      <xdr:rowOff>123825</xdr:rowOff>
    </xdr:to>
    <xdr:sp macro="" textlink="">
      <xdr:nvSpPr>
        <xdr:cNvPr id="3" name="Retângulo Arredondado 2">
          <a:hlinkClick xmlns:r="http://schemas.openxmlformats.org/officeDocument/2006/relationships" r:id="rId2"/>
        </xdr:cNvPr>
        <xdr:cNvSpPr/>
      </xdr:nvSpPr>
      <xdr:spPr>
        <a:xfrm>
          <a:off x="4238624" y="457200"/>
          <a:ext cx="1390651" cy="238125"/>
        </a:xfrm>
        <a:prstGeom prst="roundRect">
          <a:avLst>
            <a:gd name="adj" fmla="val 31818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0070C0"/>
              </a:solidFill>
            </a:rPr>
            <a:t>Planej. Financeiro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47624</xdr:rowOff>
    </xdr:from>
    <xdr:to>
      <xdr:col>4</xdr:col>
      <xdr:colOff>590550</xdr:colOff>
      <xdr:row>4</xdr:row>
      <xdr:rowOff>156481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38124"/>
          <a:ext cx="2381250" cy="680357"/>
        </a:xfrm>
        <a:prstGeom prst="rect">
          <a:avLst/>
        </a:prstGeom>
      </xdr:spPr>
    </xdr:pic>
    <xdr:clientData/>
  </xdr:twoCellAnchor>
  <xdr:twoCellAnchor>
    <xdr:from>
      <xdr:col>7</xdr:col>
      <xdr:colOff>400049</xdr:colOff>
      <xdr:row>2</xdr:row>
      <xdr:rowOff>76200</xdr:rowOff>
    </xdr:from>
    <xdr:to>
      <xdr:col>9</xdr:col>
      <xdr:colOff>571500</xdr:colOff>
      <xdr:row>3</xdr:row>
      <xdr:rowOff>123825</xdr:rowOff>
    </xdr:to>
    <xdr:sp macro="" textlink="">
      <xdr:nvSpPr>
        <xdr:cNvPr id="3" name="Retângulo Arredondado 2">
          <a:hlinkClick xmlns:r="http://schemas.openxmlformats.org/officeDocument/2006/relationships" r:id="rId2"/>
        </xdr:cNvPr>
        <xdr:cNvSpPr/>
      </xdr:nvSpPr>
      <xdr:spPr>
        <a:xfrm>
          <a:off x="4238624" y="457200"/>
          <a:ext cx="1390651" cy="238125"/>
        </a:xfrm>
        <a:prstGeom prst="roundRect">
          <a:avLst>
            <a:gd name="adj" fmla="val 31818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0070C0"/>
              </a:solidFill>
            </a:rPr>
            <a:t>Planej. Financeiro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47624</xdr:rowOff>
    </xdr:from>
    <xdr:to>
      <xdr:col>4</xdr:col>
      <xdr:colOff>590550</xdr:colOff>
      <xdr:row>4</xdr:row>
      <xdr:rowOff>156481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38124"/>
          <a:ext cx="2381250" cy="680357"/>
        </a:xfrm>
        <a:prstGeom prst="rect">
          <a:avLst/>
        </a:prstGeom>
      </xdr:spPr>
    </xdr:pic>
    <xdr:clientData/>
  </xdr:twoCellAnchor>
  <xdr:twoCellAnchor>
    <xdr:from>
      <xdr:col>7</xdr:col>
      <xdr:colOff>400049</xdr:colOff>
      <xdr:row>2</xdr:row>
      <xdr:rowOff>76200</xdr:rowOff>
    </xdr:from>
    <xdr:to>
      <xdr:col>9</xdr:col>
      <xdr:colOff>571500</xdr:colOff>
      <xdr:row>3</xdr:row>
      <xdr:rowOff>123825</xdr:rowOff>
    </xdr:to>
    <xdr:sp macro="" textlink="">
      <xdr:nvSpPr>
        <xdr:cNvPr id="3" name="Retângulo Arredondado 2">
          <a:hlinkClick xmlns:r="http://schemas.openxmlformats.org/officeDocument/2006/relationships" r:id="rId2"/>
        </xdr:cNvPr>
        <xdr:cNvSpPr/>
      </xdr:nvSpPr>
      <xdr:spPr>
        <a:xfrm>
          <a:off x="4238624" y="457200"/>
          <a:ext cx="1390651" cy="238125"/>
        </a:xfrm>
        <a:prstGeom prst="roundRect">
          <a:avLst>
            <a:gd name="adj" fmla="val 31818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0070C0"/>
              </a:solidFill>
            </a:rPr>
            <a:t>Planej. Financeiro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152401</xdr:colOff>
      <xdr:row>2</xdr:row>
      <xdr:rowOff>76200</xdr:rowOff>
    </xdr:from>
    <xdr:to>
      <xdr:col>9</xdr:col>
      <xdr:colOff>571501</xdr:colOff>
      <xdr:row>3</xdr:row>
      <xdr:rowOff>123825</xdr:rowOff>
    </xdr:to>
    <xdr:sp macro="" textlink="">
      <xdr:nvSpPr>
        <xdr:cNvPr id="9" name="Retângulo Arredondado 8">
          <a:hlinkClick xmlns:r="http://schemas.openxmlformats.org/officeDocument/2006/relationships" r:id="rId1"/>
        </xdr:cNvPr>
        <xdr:cNvSpPr/>
      </xdr:nvSpPr>
      <xdr:spPr>
        <a:xfrm>
          <a:off x="4600576" y="457200"/>
          <a:ext cx="1028700" cy="238125"/>
        </a:xfrm>
        <a:prstGeom prst="roundRect">
          <a:avLst>
            <a:gd name="adj" fmla="val 31818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0070C0"/>
              </a:solidFill>
            </a:rPr>
            <a:t>Menu Inicial</a:t>
          </a:r>
        </a:p>
      </xdr:txBody>
    </xdr:sp>
    <xdr:clientData/>
  </xdr:twoCellAnchor>
  <xdr:twoCellAnchor editAs="oneCell">
    <xdr:from>
      <xdr:col>1</xdr:col>
      <xdr:colOff>38100</xdr:colOff>
      <xdr:row>1</xdr:row>
      <xdr:rowOff>47624</xdr:rowOff>
    </xdr:from>
    <xdr:to>
      <xdr:col>4</xdr:col>
      <xdr:colOff>590550</xdr:colOff>
      <xdr:row>4</xdr:row>
      <xdr:rowOff>156481</xdr:rowOff>
    </xdr:to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38124"/>
          <a:ext cx="2381250" cy="680357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47624</xdr:rowOff>
    </xdr:from>
    <xdr:to>
      <xdr:col>4</xdr:col>
      <xdr:colOff>590550</xdr:colOff>
      <xdr:row>4</xdr:row>
      <xdr:rowOff>156481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38124"/>
          <a:ext cx="2381250" cy="680357"/>
        </a:xfrm>
        <a:prstGeom prst="rect">
          <a:avLst/>
        </a:prstGeom>
      </xdr:spPr>
    </xdr:pic>
    <xdr:clientData/>
  </xdr:twoCellAnchor>
  <xdr:twoCellAnchor>
    <xdr:from>
      <xdr:col>14</xdr:col>
      <xdr:colOff>400049</xdr:colOff>
      <xdr:row>2</xdr:row>
      <xdr:rowOff>76200</xdr:rowOff>
    </xdr:from>
    <xdr:to>
      <xdr:col>16</xdr:col>
      <xdr:colOff>571500</xdr:colOff>
      <xdr:row>3</xdr:row>
      <xdr:rowOff>123825</xdr:rowOff>
    </xdr:to>
    <xdr:sp macro="" textlink="">
      <xdr:nvSpPr>
        <xdr:cNvPr id="3" name="Retângulo Arredondado 2">
          <a:hlinkClick xmlns:r="http://schemas.openxmlformats.org/officeDocument/2006/relationships" r:id="rId2"/>
        </xdr:cNvPr>
        <xdr:cNvSpPr/>
      </xdr:nvSpPr>
      <xdr:spPr>
        <a:xfrm>
          <a:off x="4238624" y="457200"/>
          <a:ext cx="1390651" cy="238125"/>
        </a:xfrm>
        <a:prstGeom prst="roundRect">
          <a:avLst>
            <a:gd name="adj" fmla="val 31818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0070C0"/>
              </a:solidFill>
            </a:rPr>
            <a:t>Planej. Financeiro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47624</xdr:rowOff>
    </xdr:from>
    <xdr:to>
      <xdr:col>4</xdr:col>
      <xdr:colOff>590550</xdr:colOff>
      <xdr:row>4</xdr:row>
      <xdr:rowOff>156481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38124"/>
          <a:ext cx="2381250" cy="680357"/>
        </a:xfrm>
        <a:prstGeom prst="rect">
          <a:avLst/>
        </a:prstGeom>
      </xdr:spPr>
    </xdr:pic>
    <xdr:clientData/>
  </xdr:twoCellAnchor>
  <xdr:twoCellAnchor>
    <xdr:from>
      <xdr:col>7</xdr:col>
      <xdr:colOff>400049</xdr:colOff>
      <xdr:row>2</xdr:row>
      <xdr:rowOff>76200</xdr:rowOff>
    </xdr:from>
    <xdr:to>
      <xdr:col>9</xdr:col>
      <xdr:colOff>571500</xdr:colOff>
      <xdr:row>3</xdr:row>
      <xdr:rowOff>123825</xdr:rowOff>
    </xdr:to>
    <xdr:sp macro="" textlink="">
      <xdr:nvSpPr>
        <xdr:cNvPr id="3" name="Retângulo Arredondado 2">
          <a:hlinkClick xmlns:r="http://schemas.openxmlformats.org/officeDocument/2006/relationships" r:id="rId2"/>
        </xdr:cNvPr>
        <xdr:cNvSpPr/>
      </xdr:nvSpPr>
      <xdr:spPr>
        <a:xfrm>
          <a:off x="4238624" y="457200"/>
          <a:ext cx="1390651" cy="238125"/>
        </a:xfrm>
        <a:prstGeom prst="roundRect">
          <a:avLst>
            <a:gd name="adj" fmla="val 31818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0070C0"/>
              </a:solidFill>
            </a:rPr>
            <a:t>Planej. Financeiro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47624</xdr:rowOff>
    </xdr:from>
    <xdr:to>
      <xdr:col>4</xdr:col>
      <xdr:colOff>590550</xdr:colOff>
      <xdr:row>4</xdr:row>
      <xdr:rowOff>156481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38124"/>
          <a:ext cx="2381250" cy="680357"/>
        </a:xfrm>
        <a:prstGeom prst="rect">
          <a:avLst/>
        </a:prstGeom>
      </xdr:spPr>
    </xdr:pic>
    <xdr:clientData/>
  </xdr:twoCellAnchor>
  <xdr:twoCellAnchor>
    <xdr:from>
      <xdr:col>7</xdr:col>
      <xdr:colOff>400049</xdr:colOff>
      <xdr:row>2</xdr:row>
      <xdr:rowOff>76200</xdr:rowOff>
    </xdr:from>
    <xdr:to>
      <xdr:col>9</xdr:col>
      <xdr:colOff>571500</xdr:colOff>
      <xdr:row>3</xdr:row>
      <xdr:rowOff>123825</xdr:rowOff>
    </xdr:to>
    <xdr:sp macro="" textlink="">
      <xdr:nvSpPr>
        <xdr:cNvPr id="3" name="Retângulo Arredondado 2">
          <a:hlinkClick xmlns:r="http://schemas.openxmlformats.org/officeDocument/2006/relationships" r:id="rId2"/>
        </xdr:cNvPr>
        <xdr:cNvSpPr/>
      </xdr:nvSpPr>
      <xdr:spPr>
        <a:xfrm>
          <a:off x="4238624" y="457200"/>
          <a:ext cx="1390651" cy="238125"/>
        </a:xfrm>
        <a:prstGeom prst="roundRect">
          <a:avLst>
            <a:gd name="adj" fmla="val 31818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0070C0"/>
              </a:solidFill>
            </a:rPr>
            <a:t>Planej. Financeiro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38100</xdr:rowOff>
    </xdr:from>
    <xdr:to>
      <xdr:col>9</xdr:col>
      <xdr:colOff>581025</xdr:colOff>
      <xdr:row>5</xdr:row>
      <xdr:rowOff>152400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28600"/>
          <a:ext cx="5429250" cy="876300"/>
        </a:xfrm>
        <a:prstGeom prst="rect">
          <a:avLst/>
        </a:prstGeom>
      </xdr:spPr>
    </xdr:pic>
    <xdr:clientData/>
  </xdr:twoCellAnchor>
  <xdr:twoCellAnchor>
    <xdr:from>
      <xdr:col>1</xdr:col>
      <xdr:colOff>28574</xdr:colOff>
      <xdr:row>6</xdr:row>
      <xdr:rowOff>0</xdr:rowOff>
    </xdr:from>
    <xdr:to>
      <xdr:col>9</xdr:col>
      <xdr:colOff>590549</xdr:colOff>
      <xdr:row>22</xdr:row>
      <xdr:rowOff>161925</xdr:rowOff>
    </xdr:to>
    <xdr:sp macro="" textlink="">
      <xdr:nvSpPr>
        <xdr:cNvPr id="3" name="Meio-quadro 2"/>
        <xdr:cNvSpPr/>
      </xdr:nvSpPr>
      <xdr:spPr>
        <a:xfrm rot="10800000">
          <a:off x="209549" y="1143000"/>
          <a:ext cx="5438775" cy="3209925"/>
        </a:xfrm>
        <a:prstGeom prst="halfFrame">
          <a:avLst>
            <a:gd name="adj1" fmla="val 5084"/>
            <a:gd name="adj2" fmla="val 6214"/>
          </a:avLst>
        </a:prstGeom>
        <a:gradFill flip="none" rotWithShape="1">
          <a:gsLst>
            <a:gs pos="0">
              <a:srgbClr val="E20000">
                <a:shade val="30000"/>
                <a:satMod val="115000"/>
              </a:srgbClr>
            </a:gs>
            <a:gs pos="50000">
              <a:srgbClr val="E20000">
                <a:shade val="67500"/>
                <a:satMod val="115000"/>
              </a:srgbClr>
            </a:gs>
            <a:gs pos="100000">
              <a:srgbClr val="E20000">
                <a:shade val="100000"/>
                <a:satMod val="115000"/>
              </a:srgbClr>
            </a:gs>
          </a:gsLst>
          <a:path path="circle">
            <a:fillToRect l="100000" t="100000"/>
          </a:path>
          <a:tileRect r="-100000" b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152399</xdr:colOff>
      <xdr:row>8</xdr:row>
      <xdr:rowOff>57150</xdr:rowOff>
    </xdr:from>
    <xdr:to>
      <xdr:col>9</xdr:col>
      <xdr:colOff>361950</xdr:colOff>
      <xdr:row>9</xdr:row>
      <xdr:rowOff>161925</xdr:rowOff>
    </xdr:to>
    <xdr:sp macro="" textlink="">
      <xdr:nvSpPr>
        <xdr:cNvPr id="4" name="Quadro 3">
          <a:hlinkClick xmlns:r="http://schemas.openxmlformats.org/officeDocument/2006/relationships" r:id="rId2"/>
        </xdr:cNvPr>
        <xdr:cNvSpPr/>
      </xdr:nvSpPr>
      <xdr:spPr>
        <a:xfrm>
          <a:off x="3381374" y="1581150"/>
          <a:ext cx="2038351" cy="295275"/>
        </a:xfrm>
        <a:prstGeom prst="fram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rgbClr val="FF0000"/>
              </a:solidFill>
            </a:rPr>
            <a:t>AMBIENTE DE ATUAÇÃO</a:t>
          </a:r>
        </a:p>
      </xdr:txBody>
    </xdr:sp>
    <xdr:clientData/>
  </xdr:twoCellAnchor>
  <xdr:twoCellAnchor>
    <xdr:from>
      <xdr:col>3</xdr:col>
      <xdr:colOff>428624</xdr:colOff>
      <xdr:row>11</xdr:row>
      <xdr:rowOff>28575</xdr:rowOff>
    </xdr:from>
    <xdr:to>
      <xdr:col>7</xdr:col>
      <xdr:colOff>28575</xdr:colOff>
      <xdr:row>12</xdr:row>
      <xdr:rowOff>133350</xdr:rowOff>
    </xdr:to>
    <xdr:sp macro="" textlink="">
      <xdr:nvSpPr>
        <xdr:cNvPr id="5" name="Quadro 4">
          <a:hlinkClick xmlns:r="http://schemas.openxmlformats.org/officeDocument/2006/relationships" r:id="rId3"/>
        </xdr:cNvPr>
        <xdr:cNvSpPr/>
      </xdr:nvSpPr>
      <xdr:spPr>
        <a:xfrm>
          <a:off x="1828799" y="2124075"/>
          <a:ext cx="2038351" cy="295275"/>
        </a:xfrm>
        <a:prstGeom prst="fram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rgbClr val="FF0000"/>
              </a:solidFill>
            </a:rPr>
            <a:t>SEGMENTO</a:t>
          </a:r>
          <a:r>
            <a:rPr lang="pt-BR" sz="1100" b="0" baseline="0">
              <a:solidFill>
                <a:srgbClr val="FF0000"/>
              </a:solidFill>
            </a:rPr>
            <a:t> DE ATUAÇÃO</a:t>
          </a:r>
          <a:endParaRPr lang="pt-BR" sz="1100" b="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28574</xdr:colOff>
      <xdr:row>14</xdr:row>
      <xdr:rowOff>28575</xdr:rowOff>
    </xdr:from>
    <xdr:to>
      <xdr:col>4</xdr:col>
      <xdr:colOff>238125</xdr:colOff>
      <xdr:row>15</xdr:row>
      <xdr:rowOff>133350</xdr:rowOff>
    </xdr:to>
    <xdr:sp macro="" textlink="">
      <xdr:nvSpPr>
        <xdr:cNvPr id="6" name="Quadro 5">
          <a:hlinkClick xmlns:r="http://schemas.openxmlformats.org/officeDocument/2006/relationships" r:id="rId4"/>
        </xdr:cNvPr>
        <xdr:cNvSpPr/>
      </xdr:nvSpPr>
      <xdr:spPr>
        <a:xfrm>
          <a:off x="209549" y="2695575"/>
          <a:ext cx="2038351" cy="295275"/>
        </a:xfrm>
        <a:prstGeom prst="fram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rgbClr val="FF0000"/>
              </a:solidFill>
            </a:rPr>
            <a:t>CLIENTES</a:t>
          </a:r>
        </a:p>
      </xdr:txBody>
    </xdr:sp>
    <xdr:clientData/>
  </xdr:twoCellAnchor>
  <xdr:twoCellAnchor>
    <xdr:from>
      <xdr:col>6</xdr:col>
      <xdr:colOff>152399</xdr:colOff>
      <xdr:row>14</xdr:row>
      <xdr:rowOff>28575</xdr:rowOff>
    </xdr:from>
    <xdr:to>
      <xdr:col>9</xdr:col>
      <xdr:colOff>361950</xdr:colOff>
      <xdr:row>15</xdr:row>
      <xdr:rowOff>133350</xdr:rowOff>
    </xdr:to>
    <xdr:sp macro="" textlink="">
      <xdr:nvSpPr>
        <xdr:cNvPr id="7" name="Quadro 6">
          <a:hlinkClick xmlns:r="http://schemas.openxmlformats.org/officeDocument/2006/relationships" r:id="rId5"/>
        </xdr:cNvPr>
        <xdr:cNvSpPr/>
      </xdr:nvSpPr>
      <xdr:spPr>
        <a:xfrm>
          <a:off x="3381374" y="2695575"/>
          <a:ext cx="2038351" cy="295275"/>
        </a:xfrm>
        <a:prstGeom prst="fram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rgbClr val="FF0000"/>
              </a:solidFill>
            </a:rPr>
            <a:t>FORNECEDORES</a:t>
          </a:r>
        </a:p>
      </xdr:txBody>
    </xdr:sp>
    <xdr:clientData/>
  </xdr:twoCellAnchor>
  <xdr:twoCellAnchor>
    <xdr:from>
      <xdr:col>7</xdr:col>
      <xdr:colOff>581026</xdr:colOff>
      <xdr:row>20</xdr:row>
      <xdr:rowOff>95250</xdr:rowOff>
    </xdr:from>
    <xdr:to>
      <xdr:col>9</xdr:col>
      <xdr:colOff>352426</xdr:colOff>
      <xdr:row>21</xdr:row>
      <xdr:rowOff>142875</xdr:rowOff>
    </xdr:to>
    <xdr:sp macro="" textlink="">
      <xdr:nvSpPr>
        <xdr:cNvPr id="8" name="Retângulo Arredondado 7">
          <a:hlinkClick xmlns:r="http://schemas.openxmlformats.org/officeDocument/2006/relationships" r:id="rId6"/>
        </xdr:cNvPr>
        <xdr:cNvSpPr/>
      </xdr:nvSpPr>
      <xdr:spPr>
        <a:xfrm>
          <a:off x="4419601" y="3905250"/>
          <a:ext cx="990600" cy="238125"/>
        </a:xfrm>
        <a:prstGeom prst="roundRect">
          <a:avLst>
            <a:gd name="adj" fmla="val 31818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0070C0"/>
              </a:solidFill>
            </a:rPr>
            <a:t>Menu</a:t>
          </a:r>
          <a:r>
            <a:rPr lang="pt-BR" sz="1100" baseline="0">
              <a:solidFill>
                <a:srgbClr val="0070C0"/>
              </a:solidFill>
            </a:rPr>
            <a:t> Inicial</a:t>
          </a:r>
          <a:endParaRPr lang="pt-BR" sz="1100">
            <a:solidFill>
              <a:srgbClr val="0070C0"/>
            </a:solidFill>
          </a:endParaRPr>
        </a:p>
      </xdr:txBody>
    </xdr:sp>
    <xdr:clientData/>
  </xdr:twoCellAnchor>
  <xdr:twoCellAnchor>
    <xdr:from>
      <xdr:col>1</xdr:col>
      <xdr:colOff>28574</xdr:colOff>
      <xdr:row>8</xdr:row>
      <xdr:rowOff>57150</xdr:rowOff>
    </xdr:from>
    <xdr:to>
      <xdr:col>4</xdr:col>
      <xdr:colOff>238125</xdr:colOff>
      <xdr:row>9</xdr:row>
      <xdr:rowOff>161925</xdr:rowOff>
    </xdr:to>
    <xdr:sp macro="" textlink="">
      <xdr:nvSpPr>
        <xdr:cNvPr id="9" name="Quadro 8">
          <a:hlinkClick xmlns:r="http://schemas.openxmlformats.org/officeDocument/2006/relationships" r:id="rId7"/>
        </xdr:cNvPr>
        <xdr:cNvSpPr/>
      </xdr:nvSpPr>
      <xdr:spPr>
        <a:xfrm>
          <a:off x="209549" y="1581150"/>
          <a:ext cx="2038351" cy="295275"/>
        </a:xfrm>
        <a:prstGeom prst="fram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rgbClr val="FF0000"/>
              </a:solidFill>
            </a:rPr>
            <a:t>VISÃO GERAL DO</a:t>
          </a:r>
          <a:r>
            <a:rPr lang="pt-BR" sz="1100" b="0" baseline="0">
              <a:solidFill>
                <a:srgbClr val="FF0000"/>
              </a:solidFill>
            </a:rPr>
            <a:t> MERCADO</a:t>
          </a:r>
          <a:endParaRPr lang="pt-BR" sz="1100" b="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428624</xdr:colOff>
      <xdr:row>17</xdr:row>
      <xdr:rowOff>47625</xdr:rowOff>
    </xdr:from>
    <xdr:to>
      <xdr:col>7</xdr:col>
      <xdr:colOff>28575</xdr:colOff>
      <xdr:row>18</xdr:row>
      <xdr:rowOff>152400</xdr:rowOff>
    </xdr:to>
    <xdr:sp macro="" textlink="">
      <xdr:nvSpPr>
        <xdr:cNvPr id="10" name="Quadro 9">
          <a:hlinkClick xmlns:r="http://schemas.openxmlformats.org/officeDocument/2006/relationships" r:id="rId8"/>
        </xdr:cNvPr>
        <xdr:cNvSpPr/>
      </xdr:nvSpPr>
      <xdr:spPr>
        <a:xfrm>
          <a:off x="1828799" y="3286125"/>
          <a:ext cx="2038351" cy="295275"/>
        </a:xfrm>
        <a:prstGeom prst="fram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0">
              <a:solidFill>
                <a:srgbClr val="FF0000"/>
              </a:solidFill>
            </a:rPr>
            <a:t>CONCORRENTES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2</xdr:row>
      <xdr:rowOff>76200</xdr:rowOff>
    </xdr:from>
    <xdr:to>
      <xdr:col>9</xdr:col>
      <xdr:colOff>571501</xdr:colOff>
      <xdr:row>3</xdr:row>
      <xdr:rowOff>123825</xdr:rowOff>
    </xdr:to>
    <xdr:sp macro="" textlink="">
      <xdr:nvSpPr>
        <xdr:cNvPr id="2" name="Retângulo Arredondado 1">
          <a:hlinkClick xmlns:r="http://schemas.openxmlformats.org/officeDocument/2006/relationships" r:id="rId1"/>
        </xdr:cNvPr>
        <xdr:cNvSpPr/>
      </xdr:nvSpPr>
      <xdr:spPr>
        <a:xfrm>
          <a:off x="4238625" y="457200"/>
          <a:ext cx="1390651" cy="238125"/>
        </a:xfrm>
        <a:prstGeom prst="roundRect">
          <a:avLst>
            <a:gd name="adj" fmla="val 31818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0070C0"/>
              </a:solidFill>
            </a:rPr>
            <a:t>Análise do Mercado</a:t>
          </a:r>
        </a:p>
      </xdr:txBody>
    </xdr:sp>
    <xdr:clientData/>
  </xdr:twoCellAnchor>
  <xdr:twoCellAnchor editAs="oneCell">
    <xdr:from>
      <xdr:col>1</xdr:col>
      <xdr:colOff>38100</xdr:colOff>
      <xdr:row>1</xdr:row>
      <xdr:rowOff>47624</xdr:rowOff>
    </xdr:from>
    <xdr:to>
      <xdr:col>4</xdr:col>
      <xdr:colOff>590550</xdr:colOff>
      <xdr:row>4</xdr:row>
      <xdr:rowOff>156481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38124"/>
          <a:ext cx="2381250" cy="6803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47624</xdr:rowOff>
    </xdr:from>
    <xdr:to>
      <xdr:col>4</xdr:col>
      <xdr:colOff>590550</xdr:colOff>
      <xdr:row>4</xdr:row>
      <xdr:rowOff>156481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38124"/>
          <a:ext cx="2381250" cy="680357"/>
        </a:xfrm>
        <a:prstGeom prst="rect">
          <a:avLst/>
        </a:prstGeom>
      </xdr:spPr>
    </xdr:pic>
    <xdr:clientData/>
  </xdr:twoCellAnchor>
  <xdr:twoCellAnchor>
    <xdr:from>
      <xdr:col>7</xdr:col>
      <xdr:colOff>400049</xdr:colOff>
      <xdr:row>2</xdr:row>
      <xdr:rowOff>76200</xdr:rowOff>
    </xdr:from>
    <xdr:to>
      <xdr:col>9</xdr:col>
      <xdr:colOff>571500</xdr:colOff>
      <xdr:row>3</xdr:row>
      <xdr:rowOff>123825</xdr:rowOff>
    </xdr:to>
    <xdr:sp macro="" textlink="">
      <xdr:nvSpPr>
        <xdr:cNvPr id="5" name="Retângulo Arredondado 4">
          <a:hlinkClick xmlns:r="http://schemas.openxmlformats.org/officeDocument/2006/relationships" r:id="rId2"/>
        </xdr:cNvPr>
        <xdr:cNvSpPr/>
      </xdr:nvSpPr>
      <xdr:spPr>
        <a:xfrm>
          <a:off x="4238624" y="457200"/>
          <a:ext cx="1390651" cy="238125"/>
        </a:xfrm>
        <a:prstGeom prst="roundRect">
          <a:avLst>
            <a:gd name="adj" fmla="val 31818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0070C0"/>
              </a:solidFill>
            </a:rPr>
            <a:t>Análise do Mercado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47624</xdr:rowOff>
    </xdr:from>
    <xdr:to>
      <xdr:col>4</xdr:col>
      <xdr:colOff>590550</xdr:colOff>
      <xdr:row>4</xdr:row>
      <xdr:rowOff>156481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38124"/>
          <a:ext cx="2381250" cy="680357"/>
        </a:xfrm>
        <a:prstGeom prst="rect">
          <a:avLst/>
        </a:prstGeom>
      </xdr:spPr>
    </xdr:pic>
    <xdr:clientData/>
  </xdr:twoCellAnchor>
  <xdr:twoCellAnchor>
    <xdr:from>
      <xdr:col>7</xdr:col>
      <xdr:colOff>400049</xdr:colOff>
      <xdr:row>2</xdr:row>
      <xdr:rowOff>76200</xdr:rowOff>
    </xdr:from>
    <xdr:to>
      <xdr:col>9</xdr:col>
      <xdr:colOff>571500</xdr:colOff>
      <xdr:row>3</xdr:row>
      <xdr:rowOff>123825</xdr:rowOff>
    </xdr:to>
    <xdr:sp macro="" textlink="">
      <xdr:nvSpPr>
        <xdr:cNvPr id="3" name="Retângulo Arredondado 2">
          <a:hlinkClick xmlns:r="http://schemas.openxmlformats.org/officeDocument/2006/relationships" r:id="rId2"/>
        </xdr:cNvPr>
        <xdr:cNvSpPr/>
      </xdr:nvSpPr>
      <xdr:spPr>
        <a:xfrm>
          <a:off x="4238624" y="457200"/>
          <a:ext cx="1390651" cy="238125"/>
        </a:xfrm>
        <a:prstGeom prst="roundRect">
          <a:avLst>
            <a:gd name="adj" fmla="val 31818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0070C0"/>
              </a:solidFill>
            </a:rPr>
            <a:t>Análise do Mercado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47624</xdr:rowOff>
    </xdr:from>
    <xdr:to>
      <xdr:col>4</xdr:col>
      <xdr:colOff>590550</xdr:colOff>
      <xdr:row>4</xdr:row>
      <xdr:rowOff>156481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38124"/>
          <a:ext cx="2381250" cy="680357"/>
        </a:xfrm>
        <a:prstGeom prst="rect">
          <a:avLst/>
        </a:prstGeom>
      </xdr:spPr>
    </xdr:pic>
    <xdr:clientData/>
  </xdr:twoCellAnchor>
  <xdr:twoCellAnchor>
    <xdr:from>
      <xdr:col>17</xdr:col>
      <xdr:colOff>400049</xdr:colOff>
      <xdr:row>2</xdr:row>
      <xdr:rowOff>76200</xdr:rowOff>
    </xdr:from>
    <xdr:to>
      <xdr:col>19</xdr:col>
      <xdr:colOff>571500</xdr:colOff>
      <xdr:row>3</xdr:row>
      <xdr:rowOff>123825</xdr:rowOff>
    </xdr:to>
    <xdr:sp macro="" textlink="">
      <xdr:nvSpPr>
        <xdr:cNvPr id="5" name="Retângulo Arredondado 4">
          <a:hlinkClick xmlns:r="http://schemas.openxmlformats.org/officeDocument/2006/relationships" r:id="rId2"/>
        </xdr:cNvPr>
        <xdr:cNvSpPr/>
      </xdr:nvSpPr>
      <xdr:spPr>
        <a:xfrm>
          <a:off x="4238624" y="457200"/>
          <a:ext cx="1390651" cy="238125"/>
        </a:xfrm>
        <a:prstGeom prst="roundRect">
          <a:avLst>
            <a:gd name="adj" fmla="val 31818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0070C0"/>
              </a:solidFill>
            </a:rPr>
            <a:t>Análise do Mercado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47624</xdr:rowOff>
    </xdr:from>
    <xdr:to>
      <xdr:col>4</xdr:col>
      <xdr:colOff>590550</xdr:colOff>
      <xdr:row>4</xdr:row>
      <xdr:rowOff>156481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38124"/>
          <a:ext cx="2381250" cy="680357"/>
        </a:xfrm>
        <a:prstGeom prst="rect">
          <a:avLst/>
        </a:prstGeom>
      </xdr:spPr>
    </xdr:pic>
    <xdr:clientData/>
  </xdr:twoCellAnchor>
  <xdr:twoCellAnchor>
    <xdr:from>
      <xdr:col>7</xdr:col>
      <xdr:colOff>400049</xdr:colOff>
      <xdr:row>2</xdr:row>
      <xdr:rowOff>76200</xdr:rowOff>
    </xdr:from>
    <xdr:to>
      <xdr:col>9</xdr:col>
      <xdr:colOff>571500</xdr:colOff>
      <xdr:row>3</xdr:row>
      <xdr:rowOff>123825</xdr:rowOff>
    </xdr:to>
    <xdr:sp macro="" textlink="">
      <xdr:nvSpPr>
        <xdr:cNvPr id="3" name="Retângulo Arredondado 2">
          <a:hlinkClick xmlns:r="http://schemas.openxmlformats.org/officeDocument/2006/relationships" r:id="rId2"/>
        </xdr:cNvPr>
        <xdr:cNvSpPr/>
      </xdr:nvSpPr>
      <xdr:spPr>
        <a:xfrm>
          <a:off x="4238624" y="457200"/>
          <a:ext cx="1390651" cy="238125"/>
        </a:xfrm>
        <a:prstGeom prst="roundRect">
          <a:avLst>
            <a:gd name="adj" fmla="val 31818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solidFill>
                <a:srgbClr val="0070C0"/>
              </a:solidFill>
            </a:rPr>
            <a:t>Análise do Mercado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I25"/>
  <sheetViews>
    <sheetView showGridLines="0" showRowColHeaders="0" tabSelected="1" workbookViewId="0">
      <pane ySplit="24" topLeftCell="A25" activePane="bottomLeft" state="frozen"/>
      <selection pane="bottomLeft"/>
    </sheetView>
  </sheetViews>
  <sheetFormatPr defaultColWidth="0" defaultRowHeight="15" zeroHeight="1" x14ac:dyDescent="0.25"/>
  <cols>
    <col min="1" max="1" width="2.7109375" style="1" customWidth="1"/>
    <col min="2" max="8" width="9.140625" style="1" customWidth="1"/>
    <col min="9" max="9" width="2.7109375" style="1" customWidth="1"/>
    <col min="10" max="16384" width="9.140625" style="1" hidden="1"/>
  </cols>
  <sheetData>
    <row r="1" spans="2:8" x14ac:dyDescent="0.25"/>
    <row r="2" spans="2:8" x14ac:dyDescent="0.25"/>
    <row r="3" spans="2:8" x14ac:dyDescent="0.25"/>
    <row r="4" spans="2:8" x14ac:dyDescent="0.25"/>
    <row r="5" spans="2:8" x14ac:dyDescent="0.25"/>
    <row r="6" spans="2:8" x14ac:dyDescent="0.25"/>
    <row r="7" spans="2:8" x14ac:dyDescent="0.25"/>
    <row r="8" spans="2:8" x14ac:dyDescent="0.25"/>
    <row r="9" spans="2:8" ht="20.25" customHeight="1" x14ac:dyDescent="0.25">
      <c r="B9" s="43" t="s">
        <v>0</v>
      </c>
      <c r="C9" s="43"/>
      <c r="D9" s="43"/>
      <c r="E9" s="43"/>
      <c r="F9" s="43"/>
      <c r="G9" s="43"/>
      <c r="H9" s="43"/>
    </row>
    <row r="10" spans="2:8" x14ac:dyDescent="0.25"/>
    <row r="11" spans="2:8" x14ac:dyDescent="0.25">
      <c r="B11" s="1" t="s">
        <v>1</v>
      </c>
    </row>
    <row r="12" spans="2:8" ht="9" customHeight="1" x14ac:dyDescent="0.25"/>
    <row r="13" spans="2:8" x14ac:dyDescent="0.25">
      <c r="B13" s="1" t="s">
        <v>2</v>
      </c>
    </row>
    <row r="14" spans="2:8" x14ac:dyDescent="0.25">
      <c r="B14" s="1" t="s">
        <v>3</v>
      </c>
    </row>
    <row r="15" spans="2:8" ht="9" customHeight="1" x14ac:dyDescent="0.25"/>
    <row r="16" spans="2:8" x14ac:dyDescent="0.25">
      <c r="B16" s="1" t="s">
        <v>4</v>
      </c>
    </row>
    <row r="17" spans="2:2" x14ac:dyDescent="0.25">
      <c r="B17" s="1" t="s">
        <v>5</v>
      </c>
    </row>
    <row r="18" spans="2:2" ht="9" customHeight="1" x14ac:dyDescent="0.25"/>
    <row r="19" spans="2:2" x14ac:dyDescent="0.25">
      <c r="B19" s="1" t="s">
        <v>6</v>
      </c>
    </row>
    <row r="20" spans="2:2" x14ac:dyDescent="0.25">
      <c r="B20" s="1" t="s">
        <v>7</v>
      </c>
    </row>
    <row r="21" spans="2:2" x14ac:dyDescent="0.25">
      <c r="B21" s="1" t="s">
        <v>8</v>
      </c>
    </row>
    <row r="22" spans="2:2" ht="9" customHeight="1" x14ac:dyDescent="0.25"/>
    <row r="23" spans="2:2" x14ac:dyDescent="0.25"/>
    <row r="24" spans="2:2" x14ac:dyDescent="0.25"/>
    <row r="25" spans="2:2" ht="11.25" customHeight="1" x14ac:dyDescent="0.25"/>
  </sheetData>
  <mergeCells count="1">
    <mergeCell ref="B9:H9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0"/>
  <dimension ref="A1:K79"/>
  <sheetViews>
    <sheetView showGridLines="0" showRowColHeaders="0" workbookViewId="0">
      <pane ySplit="7" topLeftCell="A8" activePane="bottomLeft" state="frozen"/>
      <selection pane="bottomLeft"/>
    </sheetView>
  </sheetViews>
  <sheetFormatPr defaultColWidth="0" defaultRowHeight="15" customHeight="1" zeroHeight="1" x14ac:dyDescent="0.25"/>
  <cols>
    <col min="1" max="1" width="2.7109375" style="1" customWidth="1"/>
    <col min="2" max="10" width="9.140625" style="1" customWidth="1"/>
    <col min="11" max="11" width="2.7109375" style="1" customWidth="1"/>
    <col min="12" max="16384" width="9.140625" style="1" hidden="1"/>
  </cols>
  <sheetData>
    <row r="1" spans="2:10" ht="15" customHeight="1" x14ac:dyDescent="0.25"/>
    <row r="2" spans="2:10" ht="15" customHeight="1" x14ac:dyDescent="0.25"/>
    <row r="3" spans="2:10" ht="15" customHeight="1" x14ac:dyDescent="0.25"/>
    <row r="4" spans="2:10" ht="15" customHeight="1" x14ac:dyDescent="0.25"/>
    <row r="5" spans="2:10" ht="15" customHeight="1" x14ac:dyDescent="0.25"/>
    <row r="6" spans="2:10" ht="15" customHeight="1" x14ac:dyDescent="0.25"/>
    <row r="7" spans="2:10" ht="18.75" x14ac:dyDescent="0.25">
      <c r="B7" s="43" t="s">
        <v>81</v>
      </c>
      <c r="C7" s="43"/>
      <c r="D7" s="43"/>
      <c r="E7" s="43"/>
      <c r="F7" s="43"/>
      <c r="G7" s="43"/>
      <c r="H7" s="43"/>
      <c r="I7" s="43"/>
      <c r="J7" s="43"/>
    </row>
    <row r="8" spans="2:10" ht="15" customHeight="1" x14ac:dyDescent="0.25">
      <c r="H8" s="61" t="s">
        <v>115</v>
      </c>
      <c r="I8" s="61"/>
      <c r="J8" s="61"/>
    </row>
    <row r="9" spans="2:10" ht="15" customHeight="1" x14ac:dyDescent="0.25">
      <c r="B9" s="62" t="s">
        <v>82</v>
      </c>
      <c r="C9" s="62"/>
      <c r="D9" s="62"/>
      <c r="E9" s="62"/>
      <c r="F9" s="62"/>
      <c r="G9" s="62"/>
      <c r="H9" s="63"/>
      <c r="I9" s="63"/>
      <c r="J9" s="63"/>
    </row>
    <row r="10" spans="2:10" ht="15" customHeight="1" x14ac:dyDescent="0.25"/>
    <row r="11" spans="2:10" ht="40.5" customHeight="1" x14ac:dyDescent="0.25">
      <c r="B11" s="55" t="s">
        <v>83</v>
      </c>
      <c r="C11" s="56"/>
      <c r="D11" s="50"/>
      <c r="E11" s="51"/>
      <c r="F11" s="51"/>
      <c r="G11" s="51"/>
      <c r="H11" s="51"/>
      <c r="I11" s="51"/>
      <c r="J11" s="52"/>
    </row>
    <row r="12" spans="2:10" ht="15" customHeight="1" x14ac:dyDescent="0.25"/>
    <row r="13" spans="2:10" ht="40.5" customHeight="1" x14ac:dyDescent="0.25">
      <c r="B13" s="55" t="s">
        <v>84</v>
      </c>
      <c r="C13" s="56"/>
      <c r="D13" s="50"/>
      <c r="E13" s="51"/>
      <c r="F13" s="51"/>
      <c r="G13" s="51"/>
      <c r="H13" s="51"/>
      <c r="I13" s="51"/>
      <c r="J13" s="52"/>
    </row>
    <row r="14" spans="2:10" ht="15" customHeight="1" x14ac:dyDescent="0.25"/>
    <row r="15" spans="2:10" ht="40.5" customHeight="1" x14ac:dyDescent="0.25">
      <c r="B15" s="55" t="s">
        <v>85</v>
      </c>
      <c r="C15" s="56"/>
      <c r="D15" s="50"/>
      <c r="E15" s="51"/>
      <c r="F15" s="51"/>
      <c r="G15" s="51"/>
      <c r="H15" s="51"/>
      <c r="I15" s="51"/>
      <c r="J15" s="52"/>
    </row>
    <row r="16" spans="2:10" ht="15" customHeight="1" x14ac:dyDescent="0.25"/>
    <row r="17" spans="2:10" ht="40.5" customHeight="1" x14ac:dyDescent="0.25">
      <c r="B17" s="55" t="s">
        <v>86</v>
      </c>
      <c r="C17" s="56"/>
      <c r="D17" s="50"/>
      <c r="E17" s="51"/>
      <c r="F17" s="51"/>
      <c r="G17" s="51"/>
      <c r="H17" s="51"/>
      <c r="I17" s="51"/>
      <c r="J17" s="52"/>
    </row>
    <row r="18" spans="2:10" ht="15" customHeight="1" x14ac:dyDescent="0.25"/>
    <row r="19" spans="2:10" ht="40.5" customHeight="1" x14ac:dyDescent="0.25">
      <c r="B19" s="55" t="s">
        <v>87</v>
      </c>
      <c r="C19" s="56"/>
      <c r="D19" s="50"/>
      <c r="E19" s="51"/>
      <c r="F19" s="51"/>
      <c r="G19" s="51"/>
      <c r="H19" s="51"/>
      <c r="I19" s="51"/>
      <c r="J19" s="52"/>
    </row>
    <row r="20" spans="2:10" ht="15" customHeight="1" x14ac:dyDescent="0.25"/>
    <row r="21" spans="2:10" ht="19.5" customHeight="1" x14ac:dyDescent="0.25">
      <c r="B21" s="44" t="s">
        <v>88</v>
      </c>
      <c r="C21" s="45"/>
      <c r="D21" s="48" t="s">
        <v>89</v>
      </c>
      <c r="E21" s="48"/>
      <c r="F21" s="48"/>
      <c r="G21" s="48"/>
      <c r="H21" s="48"/>
      <c r="I21" s="48"/>
      <c r="J21" s="49"/>
    </row>
    <row r="22" spans="2:10" ht="34.5" customHeight="1" x14ac:dyDescent="0.25">
      <c r="B22" s="58"/>
      <c r="C22" s="54"/>
      <c r="D22" s="50"/>
      <c r="E22" s="51"/>
      <c r="F22" s="51"/>
      <c r="G22" s="51"/>
      <c r="H22" s="51"/>
      <c r="I22" s="51"/>
      <c r="J22" s="52"/>
    </row>
    <row r="23" spans="2:10" ht="19.5" customHeight="1" x14ac:dyDescent="0.25">
      <c r="B23" s="58"/>
      <c r="C23" s="54"/>
      <c r="D23" s="48" t="s">
        <v>90</v>
      </c>
      <c r="E23" s="48"/>
      <c r="F23" s="48"/>
      <c r="G23" s="48"/>
      <c r="H23" s="48"/>
      <c r="I23" s="48"/>
      <c r="J23" s="49"/>
    </row>
    <row r="24" spans="2:10" ht="34.5" customHeight="1" x14ac:dyDescent="0.25">
      <c r="B24" s="46"/>
      <c r="C24" s="60"/>
      <c r="D24" s="50"/>
      <c r="E24" s="51"/>
      <c r="F24" s="51"/>
      <c r="G24" s="51"/>
      <c r="H24" s="51"/>
      <c r="I24" s="51"/>
      <c r="J24" s="52"/>
    </row>
    <row r="25" spans="2:10" ht="15" customHeight="1" x14ac:dyDescent="0.25"/>
    <row r="26" spans="2:10" ht="40.5" customHeight="1" x14ac:dyDescent="0.25">
      <c r="B26" s="55" t="s">
        <v>91</v>
      </c>
      <c r="C26" s="56"/>
      <c r="D26" s="50"/>
      <c r="E26" s="51"/>
      <c r="F26" s="51"/>
      <c r="G26" s="51"/>
      <c r="H26" s="51"/>
      <c r="I26" s="51"/>
      <c r="J26" s="52"/>
    </row>
    <row r="27" spans="2:10" ht="15" customHeight="1" x14ac:dyDescent="0.25"/>
    <row r="28" spans="2:10" ht="40.5" customHeight="1" x14ac:dyDescent="0.25">
      <c r="B28" s="55" t="s">
        <v>92</v>
      </c>
      <c r="C28" s="56"/>
      <c r="D28" s="50"/>
      <c r="E28" s="51"/>
      <c r="F28" s="51"/>
      <c r="G28" s="51"/>
      <c r="H28" s="51"/>
      <c r="I28" s="51"/>
      <c r="J28" s="52"/>
    </row>
    <row r="29" spans="2:10" ht="15" customHeight="1" x14ac:dyDescent="0.25"/>
    <row r="30" spans="2:10" ht="40.5" customHeight="1" x14ac:dyDescent="0.25">
      <c r="B30" s="55" t="s">
        <v>93</v>
      </c>
      <c r="C30" s="56"/>
      <c r="D30" s="50"/>
      <c r="E30" s="51"/>
      <c r="F30" s="51"/>
      <c r="G30" s="51"/>
      <c r="H30" s="51"/>
      <c r="I30" s="51"/>
      <c r="J30" s="52"/>
    </row>
    <row r="31" spans="2:10" ht="15" customHeight="1" x14ac:dyDescent="0.25"/>
    <row r="32" spans="2:10" ht="15" customHeight="1" x14ac:dyDescent="0.25">
      <c r="H32" s="61" t="s">
        <v>115</v>
      </c>
      <c r="I32" s="61"/>
      <c r="J32" s="61"/>
    </row>
    <row r="33" spans="2:10" ht="15" customHeight="1" x14ac:dyDescent="0.25">
      <c r="B33" s="62" t="s">
        <v>94</v>
      </c>
      <c r="C33" s="62"/>
      <c r="D33" s="62"/>
      <c r="E33" s="62"/>
      <c r="F33" s="62"/>
      <c r="G33" s="62"/>
      <c r="H33" s="63"/>
      <c r="I33" s="63"/>
      <c r="J33" s="63"/>
    </row>
    <row r="34" spans="2:10" ht="15" customHeight="1" x14ac:dyDescent="0.25"/>
    <row r="35" spans="2:10" ht="40.5" customHeight="1" x14ac:dyDescent="0.25">
      <c r="B35" s="55" t="s">
        <v>83</v>
      </c>
      <c r="C35" s="56"/>
      <c r="D35" s="50"/>
      <c r="E35" s="51"/>
      <c r="F35" s="51"/>
      <c r="G35" s="51"/>
      <c r="H35" s="51"/>
      <c r="I35" s="51"/>
      <c r="J35" s="52"/>
    </row>
    <row r="36" spans="2:10" ht="15" customHeight="1" x14ac:dyDescent="0.25"/>
    <row r="37" spans="2:10" ht="40.5" customHeight="1" x14ac:dyDescent="0.25">
      <c r="B37" s="55" t="s">
        <v>84</v>
      </c>
      <c r="C37" s="56"/>
      <c r="D37" s="50"/>
      <c r="E37" s="51"/>
      <c r="F37" s="51"/>
      <c r="G37" s="51"/>
      <c r="H37" s="51"/>
      <c r="I37" s="51"/>
      <c r="J37" s="52"/>
    </row>
    <row r="38" spans="2:10" ht="15" customHeight="1" x14ac:dyDescent="0.25"/>
    <row r="39" spans="2:10" ht="40.5" customHeight="1" x14ac:dyDescent="0.25">
      <c r="B39" s="55" t="s">
        <v>85</v>
      </c>
      <c r="C39" s="56"/>
      <c r="D39" s="50"/>
      <c r="E39" s="51"/>
      <c r="F39" s="51"/>
      <c r="G39" s="51"/>
      <c r="H39" s="51"/>
      <c r="I39" s="51"/>
      <c r="J39" s="52"/>
    </row>
    <row r="40" spans="2:10" ht="15" customHeight="1" x14ac:dyDescent="0.25"/>
    <row r="41" spans="2:10" ht="40.5" customHeight="1" x14ac:dyDescent="0.25">
      <c r="B41" s="55" t="s">
        <v>86</v>
      </c>
      <c r="C41" s="56"/>
      <c r="D41" s="50"/>
      <c r="E41" s="51"/>
      <c r="F41" s="51"/>
      <c r="G41" s="51"/>
      <c r="H41" s="51"/>
      <c r="I41" s="51"/>
      <c r="J41" s="52"/>
    </row>
    <row r="42" spans="2:10" ht="15" customHeight="1" x14ac:dyDescent="0.25"/>
    <row r="43" spans="2:10" ht="40.5" customHeight="1" x14ac:dyDescent="0.25">
      <c r="B43" s="55" t="s">
        <v>87</v>
      </c>
      <c r="C43" s="56"/>
      <c r="D43" s="50"/>
      <c r="E43" s="51"/>
      <c r="F43" s="51"/>
      <c r="G43" s="51"/>
      <c r="H43" s="51"/>
      <c r="I43" s="51"/>
      <c r="J43" s="52"/>
    </row>
    <row r="44" spans="2:10" ht="15" customHeight="1" x14ac:dyDescent="0.25"/>
    <row r="45" spans="2:10" ht="19.5" customHeight="1" x14ac:dyDescent="0.25">
      <c r="B45" s="44" t="s">
        <v>88</v>
      </c>
      <c r="C45" s="45"/>
      <c r="D45" s="48" t="s">
        <v>89</v>
      </c>
      <c r="E45" s="48"/>
      <c r="F45" s="48"/>
      <c r="G45" s="48"/>
      <c r="H45" s="48"/>
      <c r="I45" s="48"/>
      <c r="J45" s="49"/>
    </row>
    <row r="46" spans="2:10" ht="34.5" customHeight="1" x14ac:dyDescent="0.25">
      <c r="B46" s="58"/>
      <c r="C46" s="54"/>
      <c r="D46" s="50"/>
      <c r="E46" s="51"/>
      <c r="F46" s="51"/>
      <c r="G46" s="51"/>
      <c r="H46" s="51"/>
      <c r="I46" s="51"/>
      <c r="J46" s="52"/>
    </row>
    <row r="47" spans="2:10" ht="19.5" customHeight="1" x14ac:dyDescent="0.25">
      <c r="B47" s="58"/>
      <c r="C47" s="54"/>
      <c r="D47" s="48" t="s">
        <v>90</v>
      </c>
      <c r="E47" s="48"/>
      <c r="F47" s="48"/>
      <c r="G47" s="48"/>
      <c r="H47" s="48"/>
      <c r="I47" s="48"/>
      <c r="J47" s="49"/>
    </row>
    <row r="48" spans="2:10" ht="34.5" customHeight="1" x14ac:dyDescent="0.25">
      <c r="B48" s="46"/>
      <c r="C48" s="60"/>
      <c r="D48" s="50"/>
      <c r="E48" s="51"/>
      <c r="F48" s="51"/>
      <c r="G48" s="51"/>
      <c r="H48" s="51"/>
      <c r="I48" s="51"/>
      <c r="J48" s="52"/>
    </row>
    <row r="49" spans="2:10" ht="15" customHeight="1" x14ac:dyDescent="0.25"/>
    <row r="50" spans="2:10" ht="40.5" customHeight="1" x14ac:dyDescent="0.25">
      <c r="B50" s="55" t="s">
        <v>91</v>
      </c>
      <c r="C50" s="56"/>
      <c r="D50" s="50"/>
      <c r="E50" s="51"/>
      <c r="F50" s="51"/>
      <c r="G50" s="51"/>
      <c r="H50" s="51"/>
      <c r="I50" s="51"/>
      <c r="J50" s="52"/>
    </row>
    <row r="51" spans="2:10" ht="15" customHeight="1" x14ac:dyDescent="0.25"/>
    <row r="52" spans="2:10" ht="40.5" customHeight="1" x14ac:dyDescent="0.25">
      <c r="B52" s="55" t="s">
        <v>92</v>
      </c>
      <c r="C52" s="56"/>
      <c r="D52" s="50"/>
      <c r="E52" s="51"/>
      <c r="F52" s="51"/>
      <c r="G52" s="51"/>
      <c r="H52" s="51"/>
      <c r="I52" s="51"/>
      <c r="J52" s="52"/>
    </row>
    <row r="53" spans="2:10" ht="15" customHeight="1" x14ac:dyDescent="0.25"/>
    <row r="54" spans="2:10" ht="40.5" customHeight="1" x14ac:dyDescent="0.25">
      <c r="B54" s="55" t="s">
        <v>93</v>
      </c>
      <c r="C54" s="56"/>
      <c r="D54" s="50"/>
      <c r="E54" s="51"/>
      <c r="F54" s="51"/>
      <c r="G54" s="51"/>
      <c r="H54" s="51"/>
      <c r="I54" s="51"/>
      <c r="J54" s="52"/>
    </row>
    <row r="55" spans="2:10" ht="15" customHeight="1" x14ac:dyDescent="0.25"/>
    <row r="56" spans="2:10" ht="15" customHeight="1" x14ac:dyDescent="0.25">
      <c r="H56" s="61" t="s">
        <v>115</v>
      </c>
      <c r="I56" s="61"/>
      <c r="J56" s="61"/>
    </row>
    <row r="57" spans="2:10" ht="15" customHeight="1" x14ac:dyDescent="0.25">
      <c r="B57" s="62" t="s">
        <v>95</v>
      </c>
      <c r="C57" s="62"/>
      <c r="D57" s="62"/>
      <c r="E57" s="62"/>
      <c r="F57" s="62"/>
      <c r="G57" s="62"/>
      <c r="H57" s="63"/>
      <c r="I57" s="63"/>
      <c r="J57" s="63"/>
    </row>
    <row r="58" spans="2:10" ht="15" customHeight="1" x14ac:dyDescent="0.25"/>
    <row r="59" spans="2:10" ht="40.5" customHeight="1" x14ac:dyDescent="0.25">
      <c r="B59" s="55" t="s">
        <v>83</v>
      </c>
      <c r="C59" s="56"/>
      <c r="D59" s="50"/>
      <c r="E59" s="51"/>
      <c r="F59" s="51"/>
      <c r="G59" s="51"/>
      <c r="H59" s="51"/>
      <c r="I59" s="51"/>
      <c r="J59" s="52"/>
    </row>
    <row r="60" spans="2:10" ht="15" customHeight="1" x14ac:dyDescent="0.25"/>
    <row r="61" spans="2:10" ht="40.5" customHeight="1" x14ac:dyDescent="0.25">
      <c r="B61" s="55" t="s">
        <v>84</v>
      </c>
      <c r="C61" s="56"/>
      <c r="D61" s="50"/>
      <c r="E61" s="51"/>
      <c r="F61" s="51"/>
      <c r="G61" s="51"/>
      <c r="H61" s="51"/>
      <c r="I61" s="51"/>
      <c r="J61" s="52"/>
    </row>
    <row r="62" spans="2:10" ht="15" customHeight="1" x14ac:dyDescent="0.25"/>
    <row r="63" spans="2:10" ht="40.5" customHeight="1" x14ac:dyDescent="0.25">
      <c r="B63" s="55" t="s">
        <v>85</v>
      </c>
      <c r="C63" s="56"/>
      <c r="D63" s="50"/>
      <c r="E63" s="51"/>
      <c r="F63" s="51"/>
      <c r="G63" s="51"/>
      <c r="H63" s="51"/>
      <c r="I63" s="51"/>
      <c r="J63" s="52"/>
    </row>
    <row r="64" spans="2:10" ht="15" customHeight="1" x14ac:dyDescent="0.25"/>
    <row r="65" spans="2:10" ht="40.5" customHeight="1" x14ac:dyDescent="0.25">
      <c r="B65" s="55" t="s">
        <v>86</v>
      </c>
      <c r="C65" s="56"/>
      <c r="D65" s="50"/>
      <c r="E65" s="51"/>
      <c r="F65" s="51"/>
      <c r="G65" s="51"/>
      <c r="H65" s="51"/>
      <c r="I65" s="51"/>
      <c r="J65" s="52"/>
    </row>
    <row r="66" spans="2:10" ht="15" customHeight="1" x14ac:dyDescent="0.25"/>
    <row r="67" spans="2:10" ht="40.5" customHeight="1" x14ac:dyDescent="0.25">
      <c r="B67" s="55" t="s">
        <v>87</v>
      </c>
      <c r="C67" s="56"/>
      <c r="D67" s="50"/>
      <c r="E67" s="51"/>
      <c r="F67" s="51"/>
      <c r="G67" s="51"/>
      <c r="H67" s="51"/>
      <c r="I67" s="51"/>
      <c r="J67" s="52"/>
    </row>
    <row r="68" spans="2:10" ht="15" customHeight="1" x14ac:dyDescent="0.25"/>
    <row r="69" spans="2:10" ht="19.5" customHeight="1" x14ac:dyDescent="0.25">
      <c r="B69" s="44" t="s">
        <v>88</v>
      </c>
      <c r="C69" s="45"/>
      <c r="D69" s="48" t="s">
        <v>89</v>
      </c>
      <c r="E69" s="48"/>
      <c r="F69" s="48"/>
      <c r="G69" s="48"/>
      <c r="H69" s="48"/>
      <c r="I69" s="48"/>
      <c r="J69" s="49"/>
    </row>
    <row r="70" spans="2:10" ht="34.5" customHeight="1" x14ac:dyDescent="0.25">
      <c r="B70" s="58"/>
      <c r="C70" s="54"/>
      <c r="D70" s="50"/>
      <c r="E70" s="51"/>
      <c r="F70" s="51"/>
      <c r="G70" s="51"/>
      <c r="H70" s="51"/>
      <c r="I70" s="51"/>
      <c r="J70" s="52"/>
    </row>
    <row r="71" spans="2:10" ht="19.5" customHeight="1" x14ac:dyDescent="0.25">
      <c r="B71" s="58"/>
      <c r="C71" s="54"/>
      <c r="D71" s="48" t="s">
        <v>90</v>
      </c>
      <c r="E71" s="48"/>
      <c r="F71" s="48"/>
      <c r="G71" s="48"/>
      <c r="H71" s="48"/>
      <c r="I71" s="48"/>
      <c r="J71" s="49"/>
    </row>
    <row r="72" spans="2:10" ht="34.5" customHeight="1" x14ac:dyDescent="0.25">
      <c r="B72" s="46"/>
      <c r="C72" s="60"/>
      <c r="D72" s="50"/>
      <c r="E72" s="51"/>
      <c r="F72" s="51"/>
      <c r="G72" s="51"/>
      <c r="H72" s="51"/>
      <c r="I72" s="51"/>
      <c r="J72" s="52"/>
    </row>
    <row r="73" spans="2:10" ht="15" customHeight="1" x14ac:dyDescent="0.25"/>
    <row r="74" spans="2:10" ht="40.5" customHeight="1" x14ac:dyDescent="0.25">
      <c r="B74" s="55" t="s">
        <v>91</v>
      </c>
      <c r="C74" s="56"/>
      <c r="D74" s="50"/>
      <c r="E74" s="51"/>
      <c r="F74" s="51"/>
      <c r="G74" s="51"/>
      <c r="H74" s="51"/>
      <c r="I74" s="51"/>
      <c r="J74" s="52"/>
    </row>
    <row r="75" spans="2:10" ht="15" customHeight="1" x14ac:dyDescent="0.25"/>
    <row r="76" spans="2:10" ht="40.5" customHeight="1" x14ac:dyDescent="0.25">
      <c r="B76" s="55" t="s">
        <v>92</v>
      </c>
      <c r="C76" s="56"/>
      <c r="D76" s="50"/>
      <c r="E76" s="51"/>
      <c r="F76" s="51"/>
      <c r="G76" s="51"/>
      <c r="H76" s="51"/>
      <c r="I76" s="51"/>
      <c r="J76" s="52"/>
    </row>
    <row r="77" spans="2:10" ht="15" customHeight="1" x14ac:dyDescent="0.25"/>
    <row r="78" spans="2:10" ht="40.5" customHeight="1" x14ac:dyDescent="0.25">
      <c r="B78" s="55" t="s">
        <v>93</v>
      </c>
      <c r="C78" s="56"/>
      <c r="D78" s="50"/>
      <c r="E78" s="51"/>
      <c r="F78" s="51"/>
      <c r="G78" s="51"/>
      <c r="H78" s="51"/>
      <c r="I78" s="51"/>
      <c r="J78" s="52"/>
    </row>
    <row r="79" spans="2:10" ht="15" customHeight="1" x14ac:dyDescent="0.25"/>
  </sheetData>
  <mergeCells count="73">
    <mergeCell ref="B78:C78"/>
    <mergeCell ref="D78:J78"/>
    <mergeCell ref="B69:C72"/>
    <mergeCell ref="D69:J69"/>
    <mergeCell ref="D70:J70"/>
    <mergeCell ref="D71:J71"/>
    <mergeCell ref="D72:J72"/>
    <mergeCell ref="B74:C74"/>
    <mergeCell ref="D74:J74"/>
    <mergeCell ref="B63:C63"/>
    <mergeCell ref="D63:J63"/>
    <mergeCell ref="B65:C65"/>
    <mergeCell ref="D65:J65"/>
    <mergeCell ref="B76:C76"/>
    <mergeCell ref="D76:J76"/>
    <mergeCell ref="B33:G33"/>
    <mergeCell ref="H33:J33"/>
    <mergeCell ref="B67:C67"/>
    <mergeCell ref="D67:J67"/>
    <mergeCell ref="B50:C50"/>
    <mergeCell ref="D50:J50"/>
    <mergeCell ref="B52:C52"/>
    <mergeCell ref="D52:J52"/>
    <mergeCell ref="B54:C54"/>
    <mergeCell ref="D54:J54"/>
    <mergeCell ref="D59:J59"/>
    <mergeCell ref="D61:J61"/>
    <mergeCell ref="B57:G57"/>
    <mergeCell ref="H57:J57"/>
    <mergeCell ref="B59:C59"/>
    <mergeCell ref="B61:C61"/>
    <mergeCell ref="B35:C35"/>
    <mergeCell ref="D35:J35"/>
    <mergeCell ref="B15:C15"/>
    <mergeCell ref="D15:J15"/>
    <mergeCell ref="B17:C17"/>
    <mergeCell ref="D17:J17"/>
    <mergeCell ref="B19:C19"/>
    <mergeCell ref="D19:J19"/>
    <mergeCell ref="B21:C24"/>
    <mergeCell ref="D21:J21"/>
    <mergeCell ref="D22:J22"/>
    <mergeCell ref="D23:J23"/>
    <mergeCell ref="D24:J24"/>
    <mergeCell ref="B28:C28"/>
    <mergeCell ref="D28:J28"/>
    <mergeCell ref="B30:C30"/>
    <mergeCell ref="D43:J43"/>
    <mergeCell ref="D45:J45"/>
    <mergeCell ref="D46:J46"/>
    <mergeCell ref="D47:J47"/>
    <mergeCell ref="D48:J48"/>
    <mergeCell ref="B7:J7"/>
    <mergeCell ref="B9:G9"/>
    <mergeCell ref="H9:J9"/>
    <mergeCell ref="B11:C11"/>
    <mergeCell ref="D11:J11"/>
    <mergeCell ref="B13:C13"/>
    <mergeCell ref="D13:J13"/>
    <mergeCell ref="H8:J8"/>
    <mergeCell ref="H32:J32"/>
    <mergeCell ref="H56:J56"/>
    <mergeCell ref="B37:C37"/>
    <mergeCell ref="D37:J37"/>
    <mergeCell ref="D30:J30"/>
    <mergeCell ref="B26:C26"/>
    <mergeCell ref="D26:J26"/>
    <mergeCell ref="B43:C43"/>
    <mergeCell ref="B45:C48"/>
    <mergeCell ref="B39:C39"/>
    <mergeCell ref="D39:J39"/>
    <mergeCell ref="B41:C41"/>
    <mergeCell ref="D41:J41"/>
  </mergeCells>
  <dataValidations count="1">
    <dataValidation type="list" showInputMessage="1" sqref="H9:J9 H33:J33 H57:J57">
      <formula1>"Direto,Indireto"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1"/>
  <dimension ref="A1:K24"/>
  <sheetViews>
    <sheetView showGridLines="0" showRowColHeaders="0" workbookViewId="0">
      <pane ySplit="23" topLeftCell="A24" activePane="bottomLeft" state="frozen"/>
      <selection pane="bottomLeft"/>
    </sheetView>
  </sheetViews>
  <sheetFormatPr defaultColWidth="0" defaultRowHeight="15" customHeight="1" zeroHeight="1" x14ac:dyDescent="0.25"/>
  <cols>
    <col min="1" max="1" width="2.7109375" style="1" customWidth="1"/>
    <col min="2" max="10" width="9.140625" style="1" customWidth="1"/>
    <col min="11" max="11" width="2.7109375" style="1" customWidth="1"/>
    <col min="12" max="16384" width="9.140625" style="1" hidden="1"/>
  </cols>
  <sheetData>
    <row r="1" spans="2:10" x14ac:dyDescent="0.25"/>
    <row r="2" spans="2:10" x14ac:dyDescent="0.25"/>
    <row r="3" spans="2:10" x14ac:dyDescent="0.25"/>
    <row r="4" spans="2:10" x14ac:dyDescent="0.25"/>
    <row r="5" spans="2:10" x14ac:dyDescent="0.25"/>
    <row r="6" spans="2:10" x14ac:dyDescent="0.25"/>
    <row r="7" spans="2:10" x14ac:dyDescent="0.25">
      <c r="B7" s="53" t="s">
        <v>98</v>
      </c>
      <c r="C7" s="53"/>
      <c r="D7" s="53"/>
      <c r="E7" s="53"/>
      <c r="F7" s="53"/>
      <c r="G7" s="53"/>
      <c r="H7" s="53"/>
      <c r="I7" s="53"/>
      <c r="J7" s="53"/>
    </row>
    <row r="8" spans="2:10" x14ac:dyDescent="0.25"/>
    <row r="9" spans="2:10" x14ac:dyDescent="0.25"/>
    <row r="10" spans="2:10" x14ac:dyDescent="0.25"/>
    <row r="11" spans="2:10" x14ac:dyDescent="0.25"/>
    <row r="12" spans="2:10" x14ac:dyDescent="0.25"/>
    <row r="13" spans="2:10" x14ac:dyDescent="0.25"/>
    <row r="14" spans="2:10" x14ac:dyDescent="0.25"/>
    <row r="15" spans="2:10" x14ac:dyDescent="0.25"/>
    <row r="16" spans="2:10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ht="8.25" customHeight="1" x14ac:dyDescent="0.25"/>
  </sheetData>
  <mergeCells count="1">
    <mergeCell ref="B7:J7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2"/>
  <dimension ref="A1:K19"/>
  <sheetViews>
    <sheetView showGridLines="0" showRowColHeaders="0" workbookViewId="0">
      <pane ySplit="7" topLeftCell="A8" activePane="bottomLeft" state="frozen"/>
      <selection pane="bottomLeft"/>
    </sheetView>
  </sheetViews>
  <sheetFormatPr defaultColWidth="0" defaultRowHeight="15" customHeight="1" zeroHeight="1" x14ac:dyDescent="0.25"/>
  <cols>
    <col min="1" max="1" width="2.7109375" style="1" customWidth="1"/>
    <col min="2" max="10" width="9.140625" style="1" customWidth="1"/>
    <col min="11" max="11" width="2.7109375" style="1" customWidth="1"/>
    <col min="12" max="16384" width="9.140625" style="1" hidden="1"/>
  </cols>
  <sheetData>
    <row r="1" spans="2:10" ht="15" customHeight="1" x14ac:dyDescent="0.25"/>
    <row r="2" spans="2:10" ht="15" customHeight="1" x14ac:dyDescent="0.25"/>
    <row r="3" spans="2:10" ht="15" customHeight="1" x14ac:dyDescent="0.25"/>
    <row r="4" spans="2:10" ht="15" customHeight="1" x14ac:dyDescent="0.25"/>
    <row r="5" spans="2:10" ht="15" customHeight="1" x14ac:dyDescent="0.25"/>
    <row r="6" spans="2:10" ht="15" customHeight="1" x14ac:dyDescent="0.25"/>
    <row r="7" spans="2:10" ht="18.75" x14ac:dyDescent="0.25">
      <c r="B7" s="43" t="s">
        <v>96</v>
      </c>
      <c r="C7" s="43"/>
      <c r="D7" s="43"/>
      <c r="E7" s="43"/>
      <c r="F7" s="43"/>
      <c r="G7" s="43"/>
      <c r="H7" s="43"/>
      <c r="I7" s="43"/>
      <c r="J7" s="43"/>
    </row>
    <row r="8" spans="2:10" ht="15" customHeight="1" x14ac:dyDescent="0.25"/>
    <row r="9" spans="2:10" ht="27" customHeight="1" x14ac:dyDescent="0.25">
      <c r="B9" s="44" t="s">
        <v>99</v>
      </c>
      <c r="C9" s="45"/>
      <c r="D9" s="48" t="s">
        <v>100</v>
      </c>
      <c r="E9" s="48"/>
      <c r="F9" s="48"/>
      <c r="G9" s="48"/>
      <c r="H9" s="48"/>
      <c r="I9" s="48"/>
      <c r="J9" s="49"/>
    </row>
    <row r="10" spans="2:10" ht="149.25" customHeight="1" x14ac:dyDescent="0.25">
      <c r="B10" s="46"/>
      <c r="C10" s="47"/>
      <c r="D10" s="50"/>
      <c r="E10" s="51"/>
      <c r="F10" s="51"/>
      <c r="G10" s="51"/>
      <c r="H10" s="51"/>
      <c r="I10" s="51"/>
      <c r="J10" s="52"/>
    </row>
    <row r="11" spans="2:10" ht="15" customHeight="1" x14ac:dyDescent="0.25"/>
    <row r="12" spans="2:10" ht="27" customHeight="1" x14ac:dyDescent="0.25">
      <c r="B12" s="44" t="s">
        <v>101</v>
      </c>
      <c r="C12" s="45"/>
      <c r="D12" s="48" t="s">
        <v>102</v>
      </c>
      <c r="E12" s="48"/>
      <c r="F12" s="48"/>
      <c r="G12" s="48"/>
      <c r="H12" s="48"/>
      <c r="I12" s="48"/>
      <c r="J12" s="49"/>
    </row>
    <row r="13" spans="2:10" ht="149.25" customHeight="1" x14ac:dyDescent="0.25">
      <c r="B13" s="46"/>
      <c r="C13" s="47"/>
      <c r="D13" s="50"/>
      <c r="E13" s="51"/>
      <c r="F13" s="51"/>
      <c r="G13" s="51"/>
      <c r="H13" s="51"/>
      <c r="I13" s="51"/>
      <c r="J13" s="52"/>
    </row>
    <row r="14" spans="2:10" ht="15" customHeight="1" x14ac:dyDescent="0.25"/>
    <row r="15" spans="2:10" ht="27" customHeight="1" x14ac:dyDescent="0.25">
      <c r="B15" s="45" t="s">
        <v>103</v>
      </c>
      <c r="C15" s="48" t="s">
        <v>104</v>
      </c>
      <c r="D15" s="73"/>
      <c r="E15" s="73"/>
      <c r="F15" s="73"/>
      <c r="G15" s="73"/>
      <c r="H15" s="73"/>
      <c r="I15" s="73"/>
      <c r="J15" s="74"/>
    </row>
    <row r="16" spans="2:10" ht="30" customHeight="1" x14ac:dyDescent="0.25">
      <c r="B16" s="54"/>
      <c r="C16" s="75" t="s">
        <v>105</v>
      </c>
      <c r="D16" s="76"/>
      <c r="E16" s="77" t="s">
        <v>106</v>
      </c>
      <c r="F16" s="77"/>
      <c r="G16" s="77" t="s">
        <v>107</v>
      </c>
      <c r="H16" s="77"/>
      <c r="I16" s="76" t="s">
        <v>108</v>
      </c>
      <c r="J16" s="78"/>
    </row>
    <row r="17" spans="2:10" ht="84" customHeight="1" x14ac:dyDescent="0.25">
      <c r="B17" s="54"/>
      <c r="C17" s="67" t="s">
        <v>110</v>
      </c>
      <c r="D17" s="68"/>
      <c r="E17" s="69" t="s">
        <v>111</v>
      </c>
      <c r="F17" s="70"/>
      <c r="G17" s="69" t="s">
        <v>112</v>
      </c>
      <c r="H17" s="70"/>
      <c r="I17" s="71" t="s">
        <v>113</v>
      </c>
      <c r="J17" s="72"/>
    </row>
    <row r="18" spans="2:10" ht="30" customHeight="1" x14ac:dyDescent="0.25">
      <c r="B18" s="2" t="s">
        <v>109</v>
      </c>
      <c r="C18" s="64"/>
      <c r="D18" s="65"/>
      <c r="E18" s="65"/>
      <c r="F18" s="65"/>
      <c r="G18" s="65"/>
      <c r="H18" s="65"/>
      <c r="I18" s="65"/>
      <c r="J18" s="66"/>
    </row>
    <row r="19" spans="2:10" ht="15" customHeight="1" x14ac:dyDescent="0.25"/>
  </sheetData>
  <mergeCells count="21">
    <mergeCell ref="B7:J7"/>
    <mergeCell ref="B9:C10"/>
    <mergeCell ref="D9:J9"/>
    <mergeCell ref="D10:J10"/>
    <mergeCell ref="B12:C13"/>
    <mergeCell ref="D12:J12"/>
    <mergeCell ref="D13:J13"/>
    <mergeCell ref="C15:J15"/>
    <mergeCell ref="B15:B17"/>
    <mergeCell ref="C16:D16"/>
    <mergeCell ref="E16:F16"/>
    <mergeCell ref="G16:H16"/>
    <mergeCell ref="I16:J16"/>
    <mergeCell ref="C18:D18"/>
    <mergeCell ref="E18:F18"/>
    <mergeCell ref="G18:H18"/>
    <mergeCell ref="I18:J18"/>
    <mergeCell ref="C17:D17"/>
    <mergeCell ref="E17:F17"/>
    <mergeCell ref="G17:H17"/>
    <mergeCell ref="I17:J17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3"/>
  <dimension ref="A1:K38"/>
  <sheetViews>
    <sheetView showGridLines="0" showRowColHeaders="0" workbookViewId="0">
      <pane ySplit="7" topLeftCell="A8" activePane="bottomLeft" state="frozen"/>
      <selection pane="bottomLeft"/>
    </sheetView>
  </sheetViews>
  <sheetFormatPr defaultColWidth="0" defaultRowHeight="15" customHeight="1" zeroHeight="1" x14ac:dyDescent="0.25"/>
  <cols>
    <col min="1" max="1" width="2.7109375" style="1" customWidth="1"/>
    <col min="2" max="10" width="9.140625" style="1" customWidth="1"/>
    <col min="11" max="11" width="2.7109375" style="1" customWidth="1"/>
    <col min="12" max="16384" width="9.140625" style="1" hidden="1"/>
  </cols>
  <sheetData>
    <row r="1" spans="2:10" ht="15" customHeight="1" x14ac:dyDescent="0.25"/>
    <row r="2" spans="2:10" ht="15" customHeight="1" x14ac:dyDescent="0.25"/>
    <row r="3" spans="2:10" ht="15" customHeight="1" x14ac:dyDescent="0.25"/>
    <row r="4" spans="2:10" ht="15" customHeight="1" x14ac:dyDescent="0.25"/>
    <row r="5" spans="2:10" ht="15" customHeight="1" x14ac:dyDescent="0.25"/>
    <row r="6" spans="2:10" ht="15" customHeight="1" x14ac:dyDescent="0.25"/>
    <row r="7" spans="2:10" ht="18.75" x14ac:dyDescent="0.25">
      <c r="B7" s="43" t="s">
        <v>114</v>
      </c>
      <c r="C7" s="43"/>
      <c r="D7" s="43"/>
      <c r="E7" s="43"/>
      <c r="F7" s="43"/>
      <c r="G7" s="43"/>
      <c r="H7" s="43"/>
      <c r="I7" s="43"/>
      <c r="J7" s="43"/>
    </row>
    <row r="8" spans="2:10" ht="15" customHeight="1" x14ac:dyDescent="0.25">
      <c r="H8" s="12"/>
      <c r="I8" s="12"/>
      <c r="J8" s="12"/>
    </row>
    <row r="9" spans="2:10" ht="15" customHeight="1" x14ac:dyDescent="0.25">
      <c r="H9" s="61" t="s">
        <v>115</v>
      </c>
      <c r="I9" s="61"/>
      <c r="J9" s="61"/>
    </row>
    <row r="10" spans="2:10" ht="21.75" customHeight="1" x14ac:dyDescent="0.25">
      <c r="B10" s="81" t="s">
        <v>120</v>
      </c>
      <c r="C10" s="82"/>
      <c r="D10" s="82"/>
      <c r="E10" s="82"/>
      <c r="F10" s="82"/>
      <c r="G10" s="83"/>
      <c r="H10" s="80" t="s">
        <v>116</v>
      </c>
      <c r="I10" s="79"/>
      <c r="J10" s="79"/>
    </row>
    <row r="11" spans="2:10" ht="21.75" customHeight="1" x14ac:dyDescent="0.25">
      <c r="B11" s="84"/>
      <c r="C11" s="85"/>
      <c r="D11" s="85"/>
      <c r="E11" s="85"/>
      <c r="F11" s="85"/>
      <c r="G11" s="86"/>
      <c r="H11" s="5" t="s">
        <v>117</v>
      </c>
      <c r="I11" s="6" t="s">
        <v>118</v>
      </c>
      <c r="J11" s="6" t="s">
        <v>119</v>
      </c>
    </row>
    <row r="12" spans="2:10" ht="4.5" customHeight="1" x14ac:dyDescent="0.25"/>
    <row r="13" spans="2:10" ht="27" customHeight="1" x14ac:dyDescent="0.25">
      <c r="B13" s="44" t="s">
        <v>122</v>
      </c>
      <c r="C13" s="45"/>
      <c r="D13" s="48" t="s">
        <v>121</v>
      </c>
      <c r="E13" s="48"/>
      <c r="F13" s="48"/>
      <c r="G13" s="48"/>
      <c r="H13" s="7" t="s">
        <v>124</v>
      </c>
      <c r="I13" s="7" t="s">
        <v>124</v>
      </c>
      <c r="J13" s="8" t="s">
        <v>124</v>
      </c>
    </row>
    <row r="14" spans="2:10" ht="149.25" customHeight="1" x14ac:dyDescent="0.25">
      <c r="B14" s="46"/>
      <c r="C14" s="47"/>
      <c r="D14" s="50" t="s">
        <v>123</v>
      </c>
      <c r="E14" s="51"/>
      <c r="F14" s="51"/>
      <c r="G14" s="51"/>
      <c r="H14" s="51"/>
      <c r="I14" s="51"/>
      <c r="J14" s="52"/>
    </row>
    <row r="15" spans="2:10" ht="4.5" customHeight="1" x14ac:dyDescent="0.25"/>
    <row r="16" spans="2:10" ht="27" customHeight="1" x14ac:dyDescent="0.25">
      <c r="B16" s="44" t="s">
        <v>125</v>
      </c>
      <c r="C16" s="45"/>
      <c r="D16" s="48" t="s">
        <v>126</v>
      </c>
      <c r="E16" s="48"/>
      <c r="F16" s="48"/>
      <c r="G16" s="48"/>
      <c r="H16" s="7" t="s">
        <v>124</v>
      </c>
      <c r="I16" s="7" t="s">
        <v>124</v>
      </c>
      <c r="J16" s="8" t="s">
        <v>124</v>
      </c>
    </row>
    <row r="17" spans="2:10" ht="149.25" customHeight="1" x14ac:dyDescent="0.25">
      <c r="B17" s="46"/>
      <c r="C17" s="47"/>
      <c r="D17" s="50" t="s">
        <v>123</v>
      </c>
      <c r="E17" s="51"/>
      <c r="F17" s="51"/>
      <c r="G17" s="51"/>
      <c r="H17" s="51"/>
      <c r="I17" s="51"/>
      <c r="J17" s="52"/>
    </row>
    <row r="18" spans="2:10" ht="4.5" customHeight="1" x14ac:dyDescent="0.25"/>
    <row r="19" spans="2:10" ht="27" customHeight="1" x14ac:dyDescent="0.25">
      <c r="B19" s="44" t="s">
        <v>127</v>
      </c>
      <c r="C19" s="45"/>
      <c r="D19" s="48" t="s">
        <v>128</v>
      </c>
      <c r="E19" s="48"/>
      <c r="F19" s="48"/>
      <c r="G19" s="48"/>
      <c r="H19" s="7" t="s">
        <v>124</v>
      </c>
      <c r="I19" s="7" t="s">
        <v>124</v>
      </c>
      <c r="J19" s="8" t="s">
        <v>124</v>
      </c>
    </row>
    <row r="20" spans="2:10" ht="149.25" customHeight="1" x14ac:dyDescent="0.25">
      <c r="B20" s="46"/>
      <c r="C20" s="47"/>
      <c r="D20" s="50" t="s">
        <v>123</v>
      </c>
      <c r="E20" s="51"/>
      <c r="F20" s="51"/>
      <c r="G20" s="51"/>
      <c r="H20" s="51"/>
      <c r="I20" s="51"/>
      <c r="J20" s="52"/>
    </row>
    <row r="21" spans="2:10" ht="4.5" customHeight="1" x14ac:dyDescent="0.25"/>
    <row r="22" spans="2:10" ht="27" customHeight="1" x14ac:dyDescent="0.25">
      <c r="B22" s="44" t="s">
        <v>129</v>
      </c>
      <c r="C22" s="45"/>
      <c r="D22" s="48" t="s">
        <v>130</v>
      </c>
      <c r="E22" s="48"/>
      <c r="F22" s="48"/>
      <c r="G22" s="48"/>
      <c r="H22" s="7" t="s">
        <v>124</v>
      </c>
      <c r="I22" s="7" t="s">
        <v>124</v>
      </c>
      <c r="J22" s="8" t="s">
        <v>124</v>
      </c>
    </row>
    <row r="23" spans="2:10" ht="149.25" customHeight="1" x14ac:dyDescent="0.25">
      <c r="B23" s="46"/>
      <c r="C23" s="47"/>
      <c r="D23" s="50" t="s">
        <v>123</v>
      </c>
      <c r="E23" s="51"/>
      <c r="F23" s="51"/>
      <c r="G23" s="51"/>
      <c r="H23" s="51"/>
      <c r="I23" s="51"/>
      <c r="J23" s="52"/>
    </row>
    <row r="24" spans="2:10" ht="4.5" customHeight="1" x14ac:dyDescent="0.25"/>
    <row r="25" spans="2:10" ht="27" customHeight="1" x14ac:dyDescent="0.25">
      <c r="B25" s="44" t="s">
        <v>131</v>
      </c>
      <c r="C25" s="45"/>
      <c r="D25" s="48" t="s">
        <v>132</v>
      </c>
      <c r="E25" s="48"/>
      <c r="F25" s="48"/>
      <c r="G25" s="48"/>
      <c r="H25" s="7" t="s">
        <v>124</v>
      </c>
      <c r="I25" s="7" t="s">
        <v>124</v>
      </c>
      <c r="J25" s="8" t="s">
        <v>124</v>
      </c>
    </row>
    <row r="26" spans="2:10" ht="149.25" customHeight="1" x14ac:dyDescent="0.25">
      <c r="B26" s="46"/>
      <c r="C26" s="47"/>
      <c r="D26" s="50" t="s">
        <v>123</v>
      </c>
      <c r="E26" s="51"/>
      <c r="F26" s="51"/>
      <c r="G26" s="51"/>
      <c r="H26" s="51"/>
      <c r="I26" s="51"/>
      <c r="J26" s="52"/>
    </row>
    <row r="27" spans="2:10" ht="4.5" customHeight="1" x14ac:dyDescent="0.25"/>
    <row r="28" spans="2:10" ht="27" customHeight="1" x14ac:dyDescent="0.25">
      <c r="B28" s="44" t="s">
        <v>133</v>
      </c>
      <c r="C28" s="45"/>
      <c r="D28" s="48" t="s">
        <v>134</v>
      </c>
      <c r="E28" s="48"/>
      <c r="F28" s="48"/>
      <c r="G28" s="48"/>
      <c r="H28" s="7" t="s">
        <v>124</v>
      </c>
      <c r="I28" s="7" t="s">
        <v>124</v>
      </c>
      <c r="J28" s="8" t="s">
        <v>124</v>
      </c>
    </row>
    <row r="29" spans="2:10" ht="149.25" customHeight="1" x14ac:dyDescent="0.25">
      <c r="B29" s="46"/>
      <c r="C29" s="47"/>
      <c r="D29" s="50" t="s">
        <v>123</v>
      </c>
      <c r="E29" s="51"/>
      <c r="F29" s="51"/>
      <c r="G29" s="51"/>
      <c r="H29" s="51"/>
      <c r="I29" s="51"/>
      <c r="J29" s="52"/>
    </row>
    <row r="30" spans="2:10" ht="4.5" customHeight="1" x14ac:dyDescent="0.25"/>
    <row r="31" spans="2:10" ht="27" customHeight="1" x14ac:dyDescent="0.25">
      <c r="B31" s="44" t="s">
        <v>135</v>
      </c>
      <c r="C31" s="45"/>
      <c r="D31" s="48" t="s">
        <v>136</v>
      </c>
      <c r="E31" s="48"/>
      <c r="F31" s="48"/>
      <c r="G31" s="48"/>
      <c r="H31" s="7" t="s">
        <v>124</v>
      </c>
      <c r="I31" s="7" t="s">
        <v>124</v>
      </c>
      <c r="J31" s="8" t="s">
        <v>124</v>
      </c>
    </row>
    <row r="32" spans="2:10" ht="149.25" customHeight="1" x14ac:dyDescent="0.25">
      <c r="B32" s="46"/>
      <c r="C32" s="47"/>
      <c r="D32" s="50" t="s">
        <v>123</v>
      </c>
      <c r="E32" s="51"/>
      <c r="F32" s="51"/>
      <c r="G32" s="51"/>
      <c r="H32" s="51"/>
      <c r="I32" s="51"/>
      <c r="J32" s="52"/>
    </row>
    <row r="33" spans="2:10" ht="4.5" customHeight="1" x14ac:dyDescent="0.25"/>
    <row r="34" spans="2:10" ht="27" customHeight="1" x14ac:dyDescent="0.25">
      <c r="B34" s="44" t="s">
        <v>137</v>
      </c>
      <c r="C34" s="45"/>
      <c r="D34" s="48" t="s">
        <v>138</v>
      </c>
      <c r="E34" s="48"/>
      <c r="F34" s="48"/>
      <c r="G34" s="48"/>
      <c r="H34" s="7" t="s">
        <v>124</v>
      </c>
      <c r="I34" s="7" t="s">
        <v>124</v>
      </c>
      <c r="J34" s="8" t="s">
        <v>124</v>
      </c>
    </row>
    <row r="35" spans="2:10" ht="149.25" customHeight="1" x14ac:dyDescent="0.25">
      <c r="B35" s="46"/>
      <c r="C35" s="47"/>
      <c r="D35" s="50" t="s">
        <v>123</v>
      </c>
      <c r="E35" s="51"/>
      <c r="F35" s="51"/>
      <c r="G35" s="51"/>
      <c r="H35" s="51"/>
      <c r="I35" s="51"/>
      <c r="J35" s="52"/>
    </row>
    <row r="36" spans="2:10" ht="15" customHeight="1" x14ac:dyDescent="0.25"/>
    <row r="37" spans="2:10" ht="27" customHeight="1" x14ac:dyDescent="0.25">
      <c r="B37" s="79" t="s">
        <v>139</v>
      </c>
      <c r="C37" s="79"/>
      <c r="D37" s="79"/>
      <c r="E37" s="79"/>
      <c r="F37" s="79"/>
      <c r="G37" s="79"/>
      <c r="H37" s="9">
        <f>COUNTIF(H13:H34,"X")</f>
        <v>8</v>
      </c>
      <c r="I37" s="9">
        <f>COUNTIF(I13:I34,"X")</f>
        <v>8</v>
      </c>
      <c r="J37" s="10">
        <f>COUNTIF(J13:J34,"X")</f>
        <v>8</v>
      </c>
    </row>
    <row r="38" spans="2:10" ht="15" customHeight="1" x14ac:dyDescent="0.25"/>
  </sheetData>
  <mergeCells count="29">
    <mergeCell ref="B7:J7"/>
    <mergeCell ref="H9:J9"/>
    <mergeCell ref="B16:C17"/>
    <mergeCell ref="D16:G16"/>
    <mergeCell ref="D17:J17"/>
    <mergeCell ref="B19:C20"/>
    <mergeCell ref="D19:G19"/>
    <mergeCell ref="D20:J20"/>
    <mergeCell ref="B13:C14"/>
    <mergeCell ref="D14:J14"/>
    <mergeCell ref="D13:G13"/>
    <mergeCell ref="H10:J10"/>
    <mergeCell ref="B10:G11"/>
    <mergeCell ref="B22:C23"/>
    <mergeCell ref="D22:G22"/>
    <mergeCell ref="D23:J23"/>
    <mergeCell ref="B25:C26"/>
    <mergeCell ref="D25:G25"/>
    <mergeCell ref="D26:J26"/>
    <mergeCell ref="B34:C35"/>
    <mergeCell ref="D34:G34"/>
    <mergeCell ref="D35:J35"/>
    <mergeCell ref="B37:G37"/>
    <mergeCell ref="B28:C29"/>
    <mergeCell ref="D28:G28"/>
    <mergeCell ref="D29:J29"/>
    <mergeCell ref="B31:C32"/>
    <mergeCell ref="D31:G31"/>
    <mergeCell ref="D32:J3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4"/>
  <dimension ref="A1:K27"/>
  <sheetViews>
    <sheetView showGridLines="0" showRowColHeaders="0" workbookViewId="0">
      <pane ySplit="7" topLeftCell="A8" activePane="bottomLeft" state="frozen"/>
      <selection pane="bottomLeft"/>
    </sheetView>
  </sheetViews>
  <sheetFormatPr defaultColWidth="0" defaultRowHeight="15" customHeight="1" zeroHeight="1" x14ac:dyDescent="0.25"/>
  <cols>
    <col min="1" max="1" width="2.7109375" style="1" customWidth="1"/>
    <col min="2" max="10" width="9.140625" style="1" customWidth="1"/>
    <col min="11" max="11" width="2.7109375" style="1" customWidth="1"/>
    <col min="12" max="16384" width="9.140625" style="1" hidden="1"/>
  </cols>
  <sheetData>
    <row r="1" spans="2:10" ht="15" customHeight="1" x14ac:dyDescent="0.25"/>
    <row r="2" spans="2:10" ht="15" customHeight="1" x14ac:dyDescent="0.25"/>
    <row r="3" spans="2:10" ht="15" customHeight="1" x14ac:dyDescent="0.25"/>
    <row r="4" spans="2:10" ht="15" customHeight="1" x14ac:dyDescent="0.25"/>
    <row r="5" spans="2:10" ht="15" customHeight="1" x14ac:dyDescent="0.25"/>
    <row r="6" spans="2:10" ht="15" customHeight="1" x14ac:dyDescent="0.25"/>
    <row r="7" spans="2:10" ht="18.75" x14ac:dyDescent="0.25">
      <c r="B7" s="43" t="s">
        <v>214</v>
      </c>
      <c r="C7" s="43"/>
      <c r="D7" s="43"/>
      <c r="E7" s="43"/>
      <c r="F7" s="43"/>
      <c r="G7" s="43"/>
      <c r="H7" s="43"/>
      <c r="I7" s="43"/>
      <c r="J7" s="43"/>
    </row>
    <row r="8" spans="2:10" x14ac:dyDescent="0.25">
      <c r="H8" s="12"/>
      <c r="I8" s="12"/>
      <c r="J8" s="12"/>
    </row>
    <row r="9" spans="2:10" ht="15" customHeight="1" x14ac:dyDescent="0.25">
      <c r="B9" s="1" t="s">
        <v>140</v>
      </c>
    </row>
    <row r="10" spans="2:10" ht="6" customHeight="1" x14ac:dyDescent="0.25"/>
    <row r="11" spans="2:10" ht="27" customHeight="1" x14ac:dyDescent="0.25">
      <c r="D11" s="88" t="s">
        <v>142</v>
      </c>
      <c r="E11" s="89"/>
      <c r="F11" s="89"/>
      <c r="G11" s="89"/>
      <c r="H11" s="89"/>
      <c r="I11" s="89"/>
    </row>
    <row r="12" spans="2:10" ht="51" customHeight="1" x14ac:dyDescent="0.25">
      <c r="B12" s="92" t="s">
        <v>141</v>
      </c>
      <c r="C12" s="93"/>
      <c r="D12" s="90" t="s">
        <v>144</v>
      </c>
      <c r="E12" s="91"/>
      <c r="F12" s="90" t="s">
        <v>147</v>
      </c>
      <c r="G12" s="91"/>
      <c r="H12" s="90" t="s">
        <v>150</v>
      </c>
      <c r="I12" s="91"/>
    </row>
    <row r="13" spans="2:10" ht="51" customHeight="1" x14ac:dyDescent="0.25">
      <c r="B13" s="94"/>
      <c r="C13" s="95"/>
      <c r="D13" s="90" t="s">
        <v>145</v>
      </c>
      <c r="E13" s="91"/>
      <c r="F13" s="90" t="s">
        <v>148</v>
      </c>
      <c r="G13" s="91"/>
      <c r="H13" s="90" t="s">
        <v>151</v>
      </c>
      <c r="I13" s="91"/>
    </row>
    <row r="14" spans="2:10" ht="51" customHeight="1" x14ac:dyDescent="0.25">
      <c r="B14" s="94"/>
      <c r="C14" s="95"/>
      <c r="D14" s="90" t="s">
        <v>146</v>
      </c>
      <c r="E14" s="91"/>
      <c r="F14" s="90" t="s">
        <v>149</v>
      </c>
      <c r="G14" s="91"/>
      <c r="H14" s="90" t="s">
        <v>152</v>
      </c>
      <c r="I14" s="91"/>
    </row>
    <row r="15" spans="2:10" ht="6" customHeight="1" x14ac:dyDescent="0.25"/>
    <row r="16" spans="2:10" ht="15" customHeight="1" x14ac:dyDescent="0.25">
      <c r="H16" s="61" t="s">
        <v>115</v>
      </c>
      <c r="I16" s="61"/>
      <c r="J16" s="61"/>
    </row>
    <row r="17" spans="2:10" ht="27" customHeight="1" x14ac:dyDescent="0.25">
      <c r="B17" s="87" t="s">
        <v>143</v>
      </c>
      <c r="C17" s="87"/>
      <c r="D17" s="87"/>
      <c r="E17" s="87"/>
      <c r="F17" s="87"/>
      <c r="G17" s="87"/>
      <c r="H17" s="63"/>
      <c r="I17" s="63"/>
      <c r="J17" s="63"/>
    </row>
    <row r="18" spans="2:10" ht="15" customHeight="1" x14ac:dyDescent="0.25"/>
    <row r="19" spans="2:10" ht="27" customHeight="1" x14ac:dyDescent="0.25">
      <c r="B19" s="44" t="s">
        <v>155</v>
      </c>
      <c r="C19" s="45"/>
      <c r="D19" s="48" t="s">
        <v>154</v>
      </c>
      <c r="E19" s="48"/>
      <c r="F19" s="48"/>
      <c r="G19" s="48"/>
      <c r="H19" s="48"/>
      <c r="I19" s="48"/>
      <c r="J19" s="49"/>
    </row>
    <row r="20" spans="2:10" ht="96" customHeight="1" x14ac:dyDescent="0.25">
      <c r="B20" s="46"/>
      <c r="C20" s="47"/>
      <c r="D20" s="50"/>
      <c r="E20" s="51"/>
      <c r="F20" s="51"/>
      <c r="G20" s="51"/>
      <c r="H20" s="51"/>
      <c r="I20" s="51"/>
      <c r="J20" s="52"/>
    </row>
    <row r="21" spans="2:10" ht="15" customHeight="1" x14ac:dyDescent="0.25"/>
    <row r="22" spans="2:10" ht="27" customHeight="1" x14ac:dyDescent="0.25">
      <c r="B22" s="44" t="s">
        <v>153</v>
      </c>
      <c r="C22" s="45"/>
      <c r="D22" s="48" t="s">
        <v>156</v>
      </c>
      <c r="E22" s="48"/>
      <c r="F22" s="48"/>
      <c r="G22" s="48"/>
      <c r="H22" s="48"/>
      <c r="I22" s="48"/>
      <c r="J22" s="49"/>
    </row>
    <row r="23" spans="2:10" ht="96" customHeight="1" x14ac:dyDescent="0.25">
      <c r="B23" s="46"/>
      <c r="C23" s="47"/>
      <c r="D23" s="50"/>
      <c r="E23" s="51"/>
      <c r="F23" s="51"/>
      <c r="G23" s="51"/>
      <c r="H23" s="51"/>
      <c r="I23" s="51"/>
      <c r="J23" s="52"/>
    </row>
    <row r="24" spans="2:10" ht="15" customHeight="1" x14ac:dyDescent="0.25"/>
    <row r="25" spans="2:10" ht="27" customHeight="1" x14ac:dyDescent="0.25">
      <c r="B25" s="44" t="s">
        <v>157</v>
      </c>
      <c r="C25" s="45"/>
      <c r="D25" s="48" t="s">
        <v>158</v>
      </c>
      <c r="E25" s="48"/>
      <c r="F25" s="48"/>
      <c r="G25" s="48"/>
      <c r="H25" s="48"/>
      <c r="I25" s="48"/>
      <c r="J25" s="49"/>
    </row>
    <row r="26" spans="2:10" ht="96" customHeight="1" x14ac:dyDescent="0.25">
      <c r="B26" s="46"/>
      <c r="C26" s="47"/>
      <c r="D26" s="50"/>
      <c r="E26" s="51"/>
      <c r="F26" s="51"/>
      <c r="G26" s="51"/>
      <c r="H26" s="51"/>
      <c r="I26" s="51"/>
      <c r="J26" s="52"/>
    </row>
    <row r="27" spans="2:10" ht="15" customHeight="1" x14ac:dyDescent="0.25"/>
  </sheetData>
  <mergeCells count="24">
    <mergeCell ref="H16:J16"/>
    <mergeCell ref="D19:J19"/>
    <mergeCell ref="B7:J7"/>
    <mergeCell ref="B25:C26"/>
    <mergeCell ref="D26:J26"/>
    <mergeCell ref="B19:C20"/>
    <mergeCell ref="D20:J20"/>
    <mergeCell ref="H17:J17"/>
    <mergeCell ref="B17:G17"/>
    <mergeCell ref="D22:J22"/>
    <mergeCell ref="D25:J25"/>
    <mergeCell ref="D11:I11"/>
    <mergeCell ref="D12:E12"/>
    <mergeCell ref="F12:G12"/>
    <mergeCell ref="H12:I12"/>
    <mergeCell ref="H13:I13"/>
    <mergeCell ref="H14:I14"/>
    <mergeCell ref="F14:G14"/>
    <mergeCell ref="F13:G13"/>
    <mergeCell ref="D13:E13"/>
    <mergeCell ref="D14:E14"/>
    <mergeCell ref="B12:C14"/>
    <mergeCell ref="B22:C23"/>
    <mergeCell ref="D23:J23"/>
  </mergeCells>
  <dataValidations count="1">
    <dataValidation type="list" allowBlank="1" showInputMessage="1" showErrorMessage="1" sqref="H17:J17">
      <formula1>"Valor Premium,Alto Valor,Super Valor,Preço Excessivo,Preço Médio,Valor Bom,Assalto ao Cliente,Falsa Economia,Economia"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5"/>
  <dimension ref="A1:K29"/>
  <sheetViews>
    <sheetView showGridLines="0" showRowColHeaders="0" workbookViewId="0">
      <pane ySplit="7" topLeftCell="A8" activePane="bottomLeft" state="frozen"/>
      <selection pane="bottomLeft"/>
    </sheetView>
  </sheetViews>
  <sheetFormatPr defaultColWidth="0" defaultRowHeight="15" customHeight="1" zeroHeight="1" x14ac:dyDescent="0.25"/>
  <cols>
    <col min="1" max="1" width="2.7109375" style="1" customWidth="1"/>
    <col min="2" max="10" width="9.140625" style="1" customWidth="1"/>
    <col min="11" max="11" width="2.7109375" style="1" customWidth="1"/>
    <col min="12" max="16384" width="9.140625" style="1" hidden="1"/>
  </cols>
  <sheetData>
    <row r="1" spans="2:10" ht="15" customHeight="1" x14ac:dyDescent="0.25"/>
    <row r="2" spans="2:10" ht="15" customHeight="1" x14ac:dyDescent="0.25"/>
    <row r="3" spans="2:10" ht="15" customHeight="1" x14ac:dyDescent="0.25"/>
    <row r="4" spans="2:10" ht="15" customHeight="1" x14ac:dyDescent="0.25"/>
    <row r="5" spans="2:10" ht="15" customHeight="1" x14ac:dyDescent="0.25"/>
    <row r="6" spans="2:10" ht="15" customHeight="1" x14ac:dyDescent="0.25"/>
    <row r="7" spans="2:10" ht="18.75" x14ac:dyDescent="0.25">
      <c r="B7" s="43" t="s">
        <v>159</v>
      </c>
      <c r="C7" s="43"/>
      <c r="D7" s="43"/>
      <c r="E7" s="43"/>
      <c r="F7" s="43"/>
      <c r="G7" s="43"/>
      <c r="H7" s="43"/>
      <c r="I7" s="43"/>
      <c r="J7" s="43"/>
    </row>
    <row r="8" spans="2:10" x14ac:dyDescent="0.25">
      <c r="H8" s="12"/>
      <c r="I8" s="12"/>
      <c r="J8" s="12"/>
    </row>
    <row r="9" spans="2:10" ht="27" customHeight="1" x14ac:dyDescent="0.25">
      <c r="B9" s="44" t="s">
        <v>160</v>
      </c>
      <c r="C9" s="45"/>
      <c r="D9" s="48" t="s">
        <v>161</v>
      </c>
      <c r="E9" s="48"/>
      <c r="F9" s="48"/>
      <c r="G9" s="48"/>
      <c r="H9" s="48"/>
      <c r="I9" s="48"/>
      <c r="J9" s="49"/>
    </row>
    <row r="10" spans="2:10" ht="81" customHeight="1" x14ac:dyDescent="0.25">
      <c r="B10" s="46"/>
      <c r="C10" s="47"/>
      <c r="D10" s="50"/>
      <c r="E10" s="51"/>
      <c r="F10" s="51"/>
      <c r="G10" s="51"/>
      <c r="H10" s="51"/>
      <c r="I10" s="51"/>
      <c r="J10" s="52"/>
    </row>
    <row r="11" spans="2:10" ht="15" customHeight="1" x14ac:dyDescent="0.25"/>
    <row r="12" spans="2:10" ht="27" customHeight="1" x14ac:dyDescent="0.25">
      <c r="B12" s="44" t="s">
        <v>163</v>
      </c>
      <c r="C12" s="45"/>
      <c r="D12" s="48" t="s">
        <v>162</v>
      </c>
      <c r="E12" s="48"/>
      <c r="F12" s="48"/>
      <c r="G12" s="48"/>
      <c r="H12" s="48"/>
      <c r="I12" s="48"/>
      <c r="J12" s="49"/>
    </row>
    <row r="13" spans="2:10" ht="81" customHeight="1" x14ac:dyDescent="0.25">
      <c r="B13" s="46"/>
      <c r="C13" s="47"/>
      <c r="D13" s="50"/>
      <c r="E13" s="51"/>
      <c r="F13" s="51"/>
      <c r="G13" s="51"/>
      <c r="H13" s="51"/>
      <c r="I13" s="51"/>
      <c r="J13" s="52"/>
    </row>
    <row r="14" spans="2:10" ht="15" customHeight="1" x14ac:dyDescent="0.25"/>
    <row r="15" spans="2:10" ht="27" customHeight="1" x14ac:dyDescent="0.25">
      <c r="B15" s="44" t="s">
        <v>164</v>
      </c>
      <c r="C15" s="45"/>
      <c r="D15" s="48" t="s">
        <v>165</v>
      </c>
      <c r="E15" s="48"/>
      <c r="F15" s="48"/>
      <c r="G15" s="48"/>
      <c r="H15" s="48"/>
      <c r="I15" s="48"/>
      <c r="J15" s="49"/>
    </row>
    <row r="16" spans="2:10" ht="81" customHeight="1" x14ac:dyDescent="0.25">
      <c r="B16" s="46"/>
      <c r="C16" s="47"/>
      <c r="D16" s="50"/>
      <c r="E16" s="51"/>
      <c r="F16" s="51"/>
      <c r="G16" s="51"/>
      <c r="H16" s="51"/>
      <c r="I16" s="51"/>
      <c r="J16" s="52"/>
    </row>
    <row r="17" spans="2:10" ht="15" customHeight="1" x14ac:dyDescent="0.25"/>
    <row r="18" spans="2:10" ht="27" customHeight="1" x14ac:dyDescent="0.25">
      <c r="B18" s="44" t="s">
        <v>166</v>
      </c>
      <c r="C18" s="45"/>
      <c r="D18" s="48" t="s">
        <v>167</v>
      </c>
      <c r="E18" s="48"/>
      <c r="F18" s="48"/>
      <c r="G18" s="48"/>
      <c r="H18" s="48"/>
      <c r="I18" s="48"/>
      <c r="J18" s="49"/>
    </row>
    <row r="19" spans="2:10" ht="81" customHeight="1" x14ac:dyDescent="0.25">
      <c r="B19" s="46"/>
      <c r="C19" s="47"/>
      <c r="D19" s="50"/>
      <c r="E19" s="51"/>
      <c r="F19" s="51"/>
      <c r="G19" s="51"/>
      <c r="H19" s="51"/>
      <c r="I19" s="51"/>
      <c r="J19" s="52"/>
    </row>
    <row r="20" spans="2:10" ht="15" customHeight="1" x14ac:dyDescent="0.25"/>
    <row r="21" spans="2:10" ht="27" customHeight="1" x14ac:dyDescent="0.25">
      <c r="B21" s="44" t="s">
        <v>168</v>
      </c>
      <c r="C21" s="45"/>
      <c r="D21" s="48" t="s">
        <v>169</v>
      </c>
      <c r="E21" s="48"/>
      <c r="F21" s="48"/>
      <c r="G21" s="48"/>
      <c r="H21" s="48"/>
      <c r="I21" s="48"/>
      <c r="J21" s="49"/>
    </row>
    <row r="22" spans="2:10" ht="81" customHeight="1" x14ac:dyDescent="0.25">
      <c r="B22" s="46"/>
      <c r="C22" s="47"/>
      <c r="D22" s="50"/>
      <c r="E22" s="51"/>
      <c r="F22" s="51"/>
      <c r="G22" s="51"/>
      <c r="H22" s="51"/>
      <c r="I22" s="51"/>
      <c r="J22" s="52"/>
    </row>
    <row r="23" spans="2:10" ht="15" customHeight="1" x14ac:dyDescent="0.25"/>
    <row r="24" spans="2:10" ht="27" customHeight="1" x14ac:dyDescent="0.25">
      <c r="B24" s="44" t="s">
        <v>170</v>
      </c>
      <c r="C24" s="45"/>
      <c r="D24" s="48" t="s">
        <v>171</v>
      </c>
      <c r="E24" s="48"/>
      <c r="F24" s="48"/>
      <c r="G24" s="48"/>
      <c r="H24" s="48"/>
      <c r="I24" s="48"/>
      <c r="J24" s="49"/>
    </row>
    <row r="25" spans="2:10" ht="81" customHeight="1" x14ac:dyDescent="0.25">
      <c r="B25" s="46"/>
      <c r="C25" s="47"/>
      <c r="D25" s="50"/>
      <c r="E25" s="51"/>
      <c r="F25" s="51"/>
      <c r="G25" s="51"/>
      <c r="H25" s="51"/>
      <c r="I25" s="51"/>
      <c r="J25" s="52"/>
    </row>
    <row r="26" spans="2:10" ht="15" customHeight="1" x14ac:dyDescent="0.25"/>
    <row r="27" spans="2:10" ht="27" customHeight="1" x14ac:dyDescent="0.25">
      <c r="B27" s="44" t="s">
        <v>77</v>
      </c>
      <c r="C27" s="45"/>
      <c r="D27" s="48" t="s">
        <v>172</v>
      </c>
      <c r="E27" s="48"/>
      <c r="F27" s="48"/>
      <c r="G27" s="48"/>
      <c r="H27" s="48"/>
      <c r="I27" s="48"/>
      <c r="J27" s="49"/>
    </row>
    <row r="28" spans="2:10" ht="81" customHeight="1" x14ac:dyDescent="0.25">
      <c r="B28" s="46"/>
      <c r="C28" s="47"/>
      <c r="D28" s="50"/>
      <c r="E28" s="51"/>
      <c r="F28" s="51"/>
      <c r="G28" s="51"/>
      <c r="H28" s="51"/>
      <c r="I28" s="51"/>
      <c r="J28" s="52"/>
    </row>
    <row r="29" spans="2:10" ht="15" customHeight="1" x14ac:dyDescent="0.25"/>
  </sheetData>
  <mergeCells count="22">
    <mergeCell ref="B7:J7"/>
    <mergeCell ref="B15:C16"/>
    <mergeCell ref="D19:J19"/>
    <mergeCell ref="D22:J22"/>
    <mergeCell ref="B18:C19"/>
    <mergeCell ref="D18:J18"/>
    <mergeCell ref="B21:C22"/>
    <mergeCell ref="D21:J21"/>
    <mergeCell ref="D15:J15"/>
    <mergeCell ref="D16:J16"/>
    <mergeCell ref="B9:C10"/>
    <mergeCell ref="D9:J9"/>
    <mergeCell ref="D10:J10"/>
    <mergeCell ref="B12:C13"/>
    <mergeCell ref="D12:J12"/>
    <mergeCell ref="D13:J13"/>
    <mergeCell ref="B24:C25"/>
    <mergeCell ref="D24:J24"/>
    <mergeCell ref="B27:C28"/>
    <mergeCell ref="D27:J27"/>
    <mergeCell ref="D28:J28"/>
    <mergeCell ref="D25:J25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6"/>
  <dimension ref="A1:K23"/>
  <sheetViews>
    <sheetView showGridLines="0" showRowColHeaders="0" workbookViewId="0">
      <pane ySplit="7" topLeftCell="A8" activePane="bottomLeft" state="frozen"/>
      <selection pane="bottomLeft"/>
    </sheetView>
  </sheetViews>
  <sheetFormatPr defaultColWidth="0" defaultRowHeight="15" customHeight="1" zeroHeight="1" x14ac:dyDescent="0.25"/>
  <cols>
    <col min="1" max="1" width="2.7109375" style="1" customWidth="1"/>
    <col min="2" max="10" width="9.140625" style="1" customWidth="1"/>
    <col min="11" max="11" width="2.7109375" style="1" customWidth="1"/>
    <col min="12" max="16384" width="9.140625" style="1" hidden="1"/>
  </cols>
  <sheetData>
    <row r="1" spans="2:10" ht="15" customHeight="1" x14ac:dyDescent="0.25"/>
    <row r="2" spans="2:10" ht="15" customHeight="1" x14ac:dyDescent="0.25"/>
    <row r="3" spans="2:10" ht="15" customHeight="1" x14ac:dyDescent="0.25"/>
    <row r="4" spans="2:10" ht="15" customHeight="1" x14ac:dyDescent="0.25"/>
    <row r="5" spans="2:10" ht="15" customHeight="1" x14ac:dyDescent="0.25"/>
    <row r="6" spans="2:10" ht="15" customHeight="1" x14ac:dyDescent="0.25"/>
    <row r="7" spans="2:10" ht="18.75" x14ac:dyDescent="0.25">
      <c r="B7" s="43" t="s">
        <v>173</v>
      </c>
      <c r="C7" s="43"/>
      <c r="D7" s="43"/>
      <c r="E7" s="43"/>
      <c r="F7" s="43"/>
      <c r="G7" s="43"/>
      <c r="H7" s="43"/>
      <c r="I7" s="43"/>
      <c r="J7" s="43"/>
    </row>
    <row r="8" spans="2:10" x14ac:dyDescent="0.25">
      <c r="H8" s="12"/>
      <c r="I8" s="12"/>
      <c r="J8" s="12"/>
    </row>
    <row r="9" spans="2:10" ht="27" customHeight="1" x14ac:dyDescent="0.25">
      <c r="B9" s="44" t="s">
        <v>174</v>
      </c>
      <c r="C9" s="45"/>
      <c r="D9" s="48" t="s">
        <v>175</v>
      </c>
      <c r="E9" s="48"/>
      <c r="F9" s="48"/>
      <c r="G9" s="48"/>
      <c r="H9" s="48"/>
      <c r="I9" s="48"/>
      <c r="J9" s="49"/>
    </row>
    <row r="10" spans="2:10" ht="81" customHeight="1" x14ac:dyDescent="0.25">
      <c r="B10" s="46"/>
      <c r="C10" s="47"/>
      <c r="D10" s="50"/>
      <c r="E10" s="51"/>
      <c r="F10" s="51"/>
      <c r="G10" s="51"/>
      <c r="H10" s="51"/>
      <c r="I10" s="51"/>
      <c r="J10" s="52"/>
    </row>
    <row r="11" spans="2:10" ht="15" customHeight="1" x14ac:dyDescent="0.25"/>
    <row r="12" spans="2:10" ht="27" customHeight="1" x14ac:dyDescent="0.25">
      <c r="B12" s="44" t="s">
        <v>176</v>
      </c>
      <c r="C12" s="45"/>
      <c r="D12" s="48" t="s">
        <v>177</v>
      </c>
      <c r="E12" s="48"/>
      <c r="F12" s="48"/>
      <c r="G12" s="48"/>
      <c r="H12" s="48"/>
      <c r="I12" s="48"/>
      <c r="J12" s="49"/>
    </row>
    <row r="13" spans="2:10" ht="81" customHeight="1" x14ac:dyDescent="0.25">
      <c r="B13" s="46"/>
      <c r="C13" s="47"/>
      <c r="D13" s="50"/>
      <c r="E13" s="51"/>
      <c r="F13" s="51"/>
      <c r="G13" s="51"/>
      <c r="H13" s="51"/>
      <c r="I13" s="51"/>
      <c r="J13" s="52"/>
    </row>
    <row r="14" spans="2:10" ht="15" customHeight="1" x14ac:dyDescent="0.25"/>
    <row r="15" spans="2:10" ht="27" customHeight="1" x14ac:dyDescent="0.25">
      <c r="B15" s="44" t="s">
        <v>178</v>
      </c>
      <c r="C15" s="45"/>
      <c r="D15" s="48" t="s">
        <v>179</v>
      </c>
      <c r="E15" s="48"/>
      <c r="F15" s="48"/>
      <c r="G15" s="48"/>
      <c r="H15" s="48"/>
      <c r="I15" s="48"/>
      <c r="J15" s="49"/>
    </row>
    <row r="16" spans="2:10" ht="42" customHeight="1" x14ac:dyDescent="0.25">
      <c r="B16" s="58"/>
      <c r="C16" s="54"/>
      <c r="D16" s="50"/>
      <c r="E16" s="51"/>
      <c r="F16" s="51"/>
      <c r="G16" s="51"/>
      <c r="H16" s="51"/>
      <c r="I16" s="51"/>
      <c r="J16" s="52"/>
    </row>
    <row r="17" spans="2:10" ht="27" customHeight="1" x14ac:dyDescent="0.25">
      <c r="B17" s="58"/>
      <c r="C17" s="54"/>
      <c r="D17" s="48" t="s">
        <v>180</v>
      </c>
      <c r="E17" s="48"/>
      <c r="F17" s="48"/>
      <c r="G17" s="48"/>
      <c r="H17" s="48"/>
      <c r="I17" s="48"/>
      <c r="J17" s="49"/>
    </row>
    <row r="18" spans="2:10" ht="25.5" customHeight="1" x14ac:dyDescent="0.25">
      <c r="B18" s="58"/>
      <c r="C18" s="54"/>
      <c r="D18" s="50"/>
      <c r="E18" s="51"/>
      <c r="F18" s="51"/>
      <c r="G18" s="51"/>
      <c r="H18" s="51"/>
      <c r="I18" s="51"/>
      <c r="J18" s="52"/>
    </row>
    <row r="19" spans="2:10" ht="27" customHeight="1" x14ac:dyDescent="0.25">
      <c r="B19" s="58"/>
      <c r="C19" s="54"/>
      <c r="D19" s="48" t="s">
        <v>181</v>
      </c>
      <c r="E19" s="48"/>
      <c r="F19" s="48"/>
      <c r="G19" s="48"/>
      <c r="H19" s="48"/>
      <c r="I19" s="48"/>
      <c r="J19" s="49"/>
    </row>
    <row r="20" spans="2:10" ht="25.5" customHeight="1" x14ac:dyDescent="0.25">
      <c r="B20" s="58"/>
      <c r="C20" s="54"/>
      <c r="D20" s="50"/>
      <c r="E20" s="51"/>
      <c r="F20" s="51"/>
      <c r="G20" s="51"/>
      <c r="H20" s="51"/>
      <c r="I20" s="51"/>
      <c r="J20" s="52"/>
    </row>
    <row r="21" spans="2:10" ht="27" customHeight="1" x14ac:dyDescent="0.25">
      <c r="B21" s="58"/>
      <c r="C21" s="54"/>
      <c r="D21" s="48" t="s">
        <v>182</v>
      </c>
      <c r="E21" s="48"/>
      <c r="F21" s="48"/>
      <c r="G21" s="48"/>
      <c r="H21" s="48"/>
      <c r="I21" s="48"/>
      <c r="J21" s="49"/>
    </row>
    <row r="22" spans="2:10" ht="25.5" customHeight="1" x14ac:dyDescent="0.25">
      <c r="B22" s="46"/>
      <c r="C22" s="60"/>
      <c r="D22" s="50"/>
      <c r="E22" s="51"/>
      <c r="F22" s="51"/>
      <c r="G22" s="51"/>
      <c r="H22" s="51"/>
      <c r="I22" s="51"/>
      <c r="J22" s="52"/>
    </row>
    <row r="23" spans="2:10" ht="15" customHeight="1" x14ac:dyDescent="0.25"/>
  </sheetData>
  <mergeCells count="16">
    <mergeCell ref="B7:J7"/>
    <mergeCell ref="B9:C10"/>
    <mergeCell ref="B12:C13"/>
    <mergeCell ref="D17:J17"/>
    <mergeCell ref="D20:J20"/>
    <mergeCell ref="B15:C22"/>
    <mergeCell ref="D9:J9"/>
    <mergeCell ref="D10:J10"/>
    <mergeCell ref="D12:J12"/>
    <mergeCell ref="D13:J13"/>
    <mergeCell ref="D21:J21"/>
    <mergeCell ref="D22:J22"/>
    <mergeCell ref="D15:J15"/>
    <mergeCell ref="D16:J16"/>
    <mergeCell ref="D18:J18"/>
    <mergeCell ref="D19:J19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7"/>
  <dimension ref="A1:K29"/>
  <sheetViews>
    <sheetView showGridLines="0" showRowColHeaders="0" workbookViewId="0">
      <pane ySplit="7" topLeftCell="A8" activePane="bottomLeft" state="frozen"/>
      <selection pane="bottomLeft"/>
    </sheetView>
  </sheetViews>
  <sheetFormatPr defaultColWidth="0" defaultRowHeight="15" customHeight="1" zeroHeight="1" x14ac:dyDescent="0.25"/>
  <cols>
    <col min="1" max="1" width="2.7109375" style="1" customWidth="1"/>
    <col min="2" max="10" width="9.140625" style="1" customWidth="1"/>
    <col min="11" max="11" width="2.7109375" style="1" customWidth="1"/>
    <col min="12" max="16384" width="9.140625" style="1" hidden="1"/>
  </cols>
  <sheetData>
    <row r="1" spans="2:10" ht="15" customHeight="1" x14ac:dyDescent="0.25"/>
    <row r="2" spans="2:10" ht="15" customHeight="1" x14ac:dyDescent="0.25"/>
    <row r="3" spans="2:10" ht="15" customHeight="1" x14ac:dyDescent="0.25"/>
    <row r="4" spans="2:10" ht="15" customHeight="1" x14ac:dyDescent="0.25"/>
    <row r="5" spans="2:10" ht="15" customHeight="1" x14ac:dyDescent="0.25"/>
    <row r="6" spans="2:10" ht="15" customHeight="1" x14ac:dyDescent="0.25"/>
    <row r="7" spans="2:10" ht="18.75" x14ac:dyDescent="0.25">
      <c r="B7" s="43" t="s">
        <v>183</v>
      </c>
      <c r="C7" s="43"/>
      <c r="D7" s="43"/>
      <c r="E7" s="43"/>
      <c r="F7" s="43"/>
      <c r="G7" s="43"/>
      <c r="H7" s="43"/>
      <c r="I7" s="43"/>
      <c r="J7" s="43"/>
    </row>
    <row r="8" spans="2:10" x14ac:dyDescent="0.25">
      <c r="D8" s="11"/>
      <c r="G8" s="11"/>
      <c r="H8" s="12"/>
      <c r="I8" s="12"/>
      <c r="J8" s="12"/>
    </row>
    <row r="9" spans="2:10" x14ac:dyDescent="0.25">
      <c r="F9" s="11" t="s">
        <v>185</v>
      </c>
      <c r="H9" s="12"/>
      <c r="I9" s="11" t="s">
        <v>185</v>
      </c>
      <c r="J9" s="12"/>
    </row>
    <row r="10" spans="2:10" ht="33" customHeight="1" x14ac:dyDescent="0.25">
      <c r="B10" s="44" t="s">
        <v>184</v>
      </c>
      <c r="C10" s="45"/>
      <c r="D10" s="96" t="s">
        <v>186</v>
      </c>
      <c r="E10" s="96"/>
      <c r="F10" s="3" t="s">
        <v>124</v>
      </c>
      <c r="G10" s="96" t="s">
        <v>191</v>
      </c>
      <c r="H10" s="96"/>
      <c r="I10" s="4" t="s">
        <v>124</v>
      </c>
    </row>
    <row r="11" spans="2:10" ht="33" customHeight="1" x14ac:dyDescent="0.25">
      <c r="B11" s="58"/>
      <c r="C11" s="54"/>
      <c r="D11" s="96" t="s">
        <v>187</v>
      </c>
      <c r="E11" s="96"/>
      <c r="F11" s="3" t="s">
        <v>124</v>
      </c>
      <c r="G11" s="96" t="s">
        <v>192</v>
      </c>
      <c r="H11" s="96"/>
      <c r="I11" s="4" t="s">
        <v>124</v>
      </c>
    </row>
    <row r="12" spans="2:10" ht="33" customHeight="1" x14ac:dyDescent="0.25">
      <c r="B12" s="58"/>
      <c r="C12" s="54"/>
      <c r="D12" s="96" t="s">
        <v>188</v>
      </c>
      <c r="E12" s="96"/>
      <c r="F12" s="3" t="s">
        <v>124</v>
      </c>
      <c r="G12" s="96" t="s">
        <v>193</v>
      </c>
      <c r="H12" s="96"/>
      <c r="I12" s="4" t="s">
        <v>124</v>
      </c>
    </row>
    <row r="13" spans="2:10" ht="33" customHeight="1" x14ac:dyDescent="0.25">
      <c r="B13" s="58"/>
      <c r="C13" s="54"/>
      <c r="D13" s="96" t="s">
        <v>189</v>
      </c>
      <c r="E13" s="96"/>
      <c r="F13" s="3" t="s">
        <v>124</v>
      </c>
      <c r="G13" s="96" t="s">
        <v>194</v>
      </c>
      <c r="H13" s="96"/>
      <c r="I13" s="4" t="s">
        <v>124</v>
      </c>
    </row>
    <row r="14" spans="2:10" ht="33" customHeight="1" x14ac:dyDescent="0.25">
      <c r="B14" s="58"/>
      <c r="C14" s="54"/>
      <c r="D14" s="100" t="s">
        <v>190</v>
      </c>
      <c r="E14" s="96"/>
      <c r="F14" s="3" t="s">
        <v>124</v>
      </c>
      <c r="G14" s="100" t="s">
        <v>195</v>
      </c>
      <c r="H14" s="100"/>
      <c r="I14" s="4" t="s">
        <v>124</v>
      </c>
    </row>
    <row r="15" spans="2:10" ht="67.5" customHeight="1" x14ac:dyDescent="0.25">
      <c r="B15" s="46"/>
      <c r="C15" s="60"/>
      <c r="D15" s="97"/>
      <c r="E15" s="98"/>
      <c r="F15" s="98"/>
      <c r="G15" s="98"/>
      <c r="H15" s="98"/>
      <c r="I15" s="99"/>
    </row>
    <row r="16" spans="2:10" ht="15" customHeight="1" x14ac:dyDescent="0.25"/>
    <row r="17" spans="2:10" ht="27" customHeight="1" x14ac:dyDescent="0.25">
      <c r="B17" s="45" t="s">
        <v>196</v>
      </c>
      <c r="C17" s="45"/>
      <c r="D17" s="48" t="s">
        <v>197</v>
      </c>
      <c r="E17" s="48"/>
      <c r="F17" s="48"/>
      <c r="G17" s="48"/>
      <c r="H17" s="48"/>
      <c r="I17" s="48"/>
      <c r="J17" s="49"/>
    </row>
    <row r="18" spans="2:10" ht="25.5" customHeight="1" x14ac:dyDescent="0.25">
      <c r="B18" s="54"/>
      <c r="C18" s="54"/>
      <c r="D18" s="50"/>
      <c r="E18" s="51"/>
      <c r="F18" s="51"/>
      <c r="G18" s="51"/>
      <c r="H18" s="51"/>
      <c r="I18" s="51"/>
      <c r="J18" s="52"/>
    </row>
    <row r="19" spans="2:10" ht="27" customHeight="1" x14ac:dyDescent="0.25">
      <c r="B19" s="54"/>
      <c r="C19" s="54"/>
      <c r="D19" s="48" t="s">
        <v>198</v>
      </c>
      <c r="E19" s="48"/>
      <c r="F19" s="48"/>
      <c r="G19" s="48"/>
      <c r="H19" s="48"/>
      <c r="I19" s="48"/>
      <c r="J19" s="49"/>
    </row>
    <row r="20" spans="2:10" ht="25.5" customHeight="1" x14ac:dyDescent="0.25">
      <c r="B20" s="54"/>
      <c r="C20" s="54"/>
      <c r="D20" s="50"/>
      <c r="E20" s="51"/>
      <c r="F20" s="51"/>
      <c r="G20" s="51"/>
      <c r="H20" s="51"/>
      <c r="I20" s="51"/>
      <c r="J20" s="52"/>
    </row>
    <row r="21" spans="2:10" ht="27" customHeight="1" x14ac:dyDescent="0.25">
      <c r="B21" s="54"/>
      <c r="C21" s="54"/>
      <c r="D21" s="48" t="s">
        <v>199</v>
      </c>
      <c r="E21" s="48"/>
      <c r="F21" s="48"/>
      <c r="G21" s="48"/>
      <c r="H21" s="48"/>
      <c r="I21" s="48"/>
      <c r="J21" s="49"/>
    </row>
    <row r="22" spans="2:10" ht="25.5" customHeight="1" x14ac:dyDescent="0.25">
      <c r="B22" s="54"/>
      <c r="C22" s="54"/>
      <c r="D22" s="50"/>
      <c r="E22" s="51"/>
      <c r="F22" s="51"/>
      <c r="G22" s="51"/>
      <c r="H22" s="51"/>
      <c r="I22" s="51"/>
      <c r="J22" s="52"/>
    </row>
    <row r="23" spans="2:10" ht="27" customHeight="1" x14ac:dyDescent="0.25">
      <c r="B23" s="54"/>
      <c r="C23" s="54"/>
      <c r="D23" s="48" t="s">
        <v>200</v>
      </c>
      <c r="E23" s="48"/>
      <c r="F23" s="48"/>
      <c r="G23" s="48"/>
      <c r="H23" s="48"/>
      <c r="I23" s="48"/>
      <c r="J23" s="49"/>
    </row>
    <row r="24" spans="2:10" ht="25.5" customHeight="1" x14ac:dyDescent="0.25">
      <c r="B24" s="54"/>
      <c r="C24" s="54"/>
      <c r="D24" s="50"/>
      <c r="E24" s="51"/>
      <c r="F24" s="51"/>
      <c r="G24" s="51"/>
      <c r="H24" s="51"/>
      <c r="I24" s="51"/>
      <c r="J24" s="52"/>
    </row>
    <row r="25" spans="2:10" ht="27" customHeight="1" x14ac:dyDescent="0.25">
      <c r="B25" s="54"/>
      <c r="C25" s="54"/>
      <c r="D25" s="48" t="s">
        <v>201</v>
      </c>
      <c r="E25" s="48"/>
      <c r="F25" s="48"/>
      <c r="G25" s="48"/>
      <c r="H25" s="48"/>
      <c r="I25" s="48"/>
      <c r="J25" s="49"/>
    </row>
    <row r="26" spans="2:10" ht="25.5" customHeight="1" x14ac:dyDescent="0.25">
      <c r="B26" s="54"/>
      <c r="C26" s="54"/>
      <c r="D26" s="50"/>
      <c r="E26" s="51"/>
      <c r="F26" s="51"/>
      <c r="G26" s="51"/>
      <c r="H26" s="51"/>
      <c r="I26" s="51"/>
      <c r="J26" s="52"/>
    </row>
    <row r="27" spans="2:10" ht="27" customHeight="1" x14ac:dyDescent="0.25">
      <c r="B27" s="54"/>
      <c r="C27" s="54"/>
      <c r="D27" s="48" t="s">
        <v>202</v>
      </c>
      <c r="E27" s="48"/>
      <c r="F27" s="48"/>
      <c r="G27" s="48"/>
      <c r="H27" s="48"/>
      <c r="I27" s="48"/>
      <c r="J27" s="49"/>
    </row>
    <row r="28" spans="2:10" ht="25.5" customHeight="1" x14ac:dyDescent="0.25">
      <c r="B28" s="54"/>
      <c r="C28" s="54"/>
      <c r="D28" s="50"/>
      <c r="E28" s="51"/>
      <c r="F28" s="51"/>
      <c r="G28" s="51"/>
      <c r="H28" s="51"/>
      <c r="I28" s="51"/>
      <c r="J28" s="52"/>
    </row>
    <row r="29" spans="2:10" ht="15" customHeight="1" x14ac:dyDescent="0.25"/>
  </sheetData>
  <mergeCells count="26">
    <mergeCell ref="B7:J7"/>
    <mergeCell ref="B10:C15"/>
    <mergeCell ref="D10:E10"/>
    <mergeCell ref="D11:E11"/>
    <mergeCell ref="D17:J17"/>
    <mergeCell ref="D18:J18"/>
    <mergeCell ref="G11:H11"/>
    <mergeCell ref="G10:H10"/>
    <mergeCell ref="D15:I15"/>
    <mergeCell ref="D23:J23"/>
    <mergeCell ref="D24:J24"/>
    <mergeCell ref="D12:E12"/>
    <mergeCell ref="D13:E13"/>
    <mergeCell ref="D14:E14"/>
    <mergeCell ref="G14:H14"/>
    <mergeCell ref="G13:H13"/>
    <mergeCell ref="G12:H12"/>
    <mergeCell ref="D19:J19"/>
    <mergeCell ref="D20:J20"/>
    <mergeCell ref="D21:J21"/>
    <mergeCell ref="D22:J22"/>
    <mergeCell ref="D25:J25"/>
    <mergeCell ref="D26:J26"/>
    <mergeCell ref="D27:J27"/>
    <mergeCell ref="D28:J28"/>
    <mergeCell ref="B17:C2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8"/>
  <dimension ref="A1:K23"/>
  <sheetViews>
    <sheetView showGridLines="0" showRowColHeaders="0" workbookViewId="0">
      <pane ySplit="7" topLeftCell="A8" activePane="bottomLeft" state="frozen"/>
      <selection pane="bottomLeft"/>
    </sheetView>
  </sheetViews>
  <sheetFormatPr defaultColWidth="0" defaultRowHeight="15" customHeight="1" zeroHeight="1" x14ac:dyDescent="0.25"/>
  <cols>
    <col min="1" max="1" width="2.7109375" style="1" customWidth="1"/>
    <col min="2" max="10" width="9.140625" style="1" customWidth="1"/>
    <col min="11" max="11" width="2.7109375" style="1" customWidth="1"/>
    <col min="12" max="16384" width="9.140625" style="1" hidden="1"/>
  </cols>
  <sheetData>
    <row r="1" spans="2:10" ht="15" customHeight="1" x14ac:dyDescent="0.25"/>
    <row r="2" spans="2:10" ht="15" customHeight="1" x14ac:dyDescent="0.25"/>
    <row r="3" spans="2:10" ht="15" customHeight="1" x14ac:dyDescent="0.25"/>
    <row r="4" spans="2:10" ht="15" customHeight="1" x14ac:dyDescent="0.25"/>
    <row r="5" spans="2:10" ht="15" customHeight="1" x14ac:dyDescent="0.25"/>
    <row r="6" spans="2:10" ht="15" customHeight="1" x14ac:dyDescent="0.25"/>
    <row r="7" spans="2:10" ht="18.75" x14ac:dyDescent="0.25">
      <c r="B7" s="43" t="s">
        <v>203</v>
      </c>
      <c r="C7" s="43"/>
      <c r="D7" s="43"/>
      <c r="E7" s="43"/>
      <c r="F7" s="43"/>
      <c r="G7" s="43"/>
      <c r="H7" s="43"/>
      <c r="I7" s="43"/>
      <c r="J7" s="43"/>
    </row>
    <row r="8" spans="2:10" x14ac:dyDescent="0.25">
      <c r="D8" s="11"/>
      <c r="G8" s="11"/>
      <c r="H8" s="12"/>
      <c r="I8" s="12"/>
      <c r="J8" s="12"/>
    </row>
    <row r="9" spans="2:10" ht="27" customHeight="1" x14ac:dyDescent="0.25">
      <c r="B9" s="44" t="s">
        <v>204</v>
      </c>
      <c r="C9" s="45"/>
      <c r="D9" s="48" t="s">
        <v>205</v>
      </c>
      <c r="E9" s="48"/>
      <c r="F9" s="48"/>
      <c r="G9" s="48"/>
      <c r="H9" s="48"/>
      <c r="I9" s="48"/>
      <c r="J9" s="49"/>
    </row>
    <row r="10" spans="2:10" ht="81" customHeight="1" x14ac:dyDescent="0.25">
      <c r="B10" s="46"/>
      <c r="C10" s="47"/>
      <c r="D10" s="50"/>
      <c r="E10" s="51"/>
      <c r="F10" s="51"/>
      <c r="G10" s="51"/>
      <c r="H10" s="51"/>
      <c r="I10" s="51"/>
      <c r="J10" s="52"/>
    </row>
    <row r="11" spans="2:10" ht="15" customHeight="1" x14ac:dyDescent="0.25"/>
    <row r="12" spans="2:10" ht="27" customHeight="1" x14ac:dyDescent="0.25">
      <c r="B12" s="44" t="s">
        <v>206</v>
      </c>
      <c r="C12" s="45"/>
      <c r="D12" s="48" t="s">
        <v>207</v>
      </c>
      <c r="E12" s="48"/>
      <c r="F12" s="48"/>
      <c r="G12" s="48"/>
      <c r="H12" s="48"/>
      <c r="I12" s="48"/>
      <c r="J12" s="49"/>
    </row>
    <row r="13" spans="2:10" ht="81" customHeight="1" x14ac:dyDescent="0.25">
      <c r="B13" s="46"/>
      <c r="C13" s="47"/>
      <c r="D13" s="50"/>
      <c r="E13" s="51"/>
      <c r="F13" s="51"/>
      <c r="G13" s="51"/>
      <c r="H13" s="51"/>
      <c r="I13" s="51"/>
      <c r="J13" s="52"/>
    </row>
    <row r="14" spans="2:10" ht="15" customHeight="1" x14ac:dyDescent="0.25"/>
    <row r="15" spans="2:10" ht="27" customHeight="1" x14ac:dyDescent="0.25">
      <c r="B15" s="44" t="s">
        <v>208</v>
      </c>
      <c r="C15" s="45"/>
      <c r="D15" s="48" t="s">
        <v>209</v>
      </c>
      <c r="E15" s="48"/>
      <c r="F15" s="48"/>
      <c r="G15" s="48"/>
      <c r="H15" s="48"/>
      <c r="I15" s="48"/>
      <c r="J15" s="49"/>
    </row>
    <row r="16" spans="2:10" ht="81" customHeight="1" x14ac:dyDescent="0.25">
      <c r="B16" s="46"/>
      <c r="C16" s="47"/>
      <c r="D16" s="50"/>
      <c r="E16" s="51"/>
      <c r="F16" s="51"/>
      <c r="G16" s="51"/>
      <c r="H16" s="51"/>
      <c r="I16" s="51"/>
      <c r="J16" s="52"/>
    </row>
    <row r="17" spans="2:10" ht="15" customHeight="1" x14ac:dyDescent="0.25"/>
    <row r="18" spans="2:10" ht="27" customHeight="1" x14ac:dyDescent="0.25">
      <c r="B18" s="44" t="s">
        <v>210</v>
      </c>
      <c r="C18" s="45"/>
      <c r="D18" s="48" t="s">
        <v>211</v>
      </c>
      <c r="E18" s="48"/>
      <c r="F18" s="48"/>
      <c r="G18" s="48"/>
      <c r="H18" s="48"/>
      <c r="I18" s="48"/>
      <c r="J18" s="49"/>
    </row>
    <row r="19" spans="2:10" ht="81" customHeight="1" x14ac:dyDescent="0.25">
      <c r="B19" s="46"/>
      <c r="C19" s="47"/>
      <c r="D19" s="50"/>
      <c r="E19" s="51"/>
      <c r="F19" s="51"/>
      <c r="G19" s="51"/>
      <c r="H19" s="51"/>
      <c r="I19" s="51"/>
      <c r="J19" s="52"/>
    </row>
    <row r="20" spans="2:10" ht="15" customHeight="1" x14ac:dyDescent="0.25"/>
    <row r="21" spans="2:10" ht="27" customHeight="1" x14ac:dyDescent="0.25">
      <c r="B21" s="44" t="s">
        <v>212</v>
      </c>
      <c r="C21" s="45"/>
      <c r="D21" s="48" t="s">
        <v>213</v>
      </c>
      <c r="E21" s="48"/>
      <c r="F21" s="48"/>
      <c r="G21" s="48"/>
      <c r="H21" s="48"/>
      <c r="I21" s="48"/>
      <c r="J21" s="49"/>
    </row>
    <row r="22" spans="2:10" ht="81" customHeight="1" x14ac:dyDescent="0.25">
      <c r="B22" s="46"/>
      <c r="C22" s="47"/>
      <c r="D22" s="50"/>
      <c r="E22" s="51"/>
      <c r="F22" s="51"/>
      <c r="G22" s="51"/>
      <c r="H22" s="51"/>
      <c r="I22" s="51"/>
      <c r="J22" s="52"/>
    </row>
    <row r="23" spans="2:10" ht="15" customHeight="1" x14ac:dyDescent="0.25"/>
  </sheetData>
  <mergeCells count="16">
    <mergeCell ref="B7:J7"/>
    <mergeCell ref="B9:C10"/>
    <mergeCell ref="D9:J9"/>
    <mergeCell ref="D10:J10"/>
    <mergeCell ref="B12:C13"/>
    <mergeCell ref="D12:J12"/>
    <mergeCell ref="D13:J13"/>
    <mergeCell ref="B15:C16"/>
    <mergeCell ref="D15:J15"/>
    <mergeCell ref="D16:J16"/>
    <mergeCell ref="B18:C19"/>
    <mergeCell ref="B21:C22"/>
    <mergeCell ref="D18:J18"/>
    <mergeCell ref="D19:J19"/>
    <mergeCell ref="D21:J21"/>
    <mergeCell ref="D22:J2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9"/>
  <dimension ref="A1:K24"/>
  <sheetViews>
    <sheetView showGridLines="0" showRowColHeaders="0" workbookViewId="0">
      <pane ySplit="23" topLeftCell="A24" activePane="bottomLeft" state="frozen"/>
      <selection pane="bottomLeft"/>
    </sheetView>
  </sheetViews>
  <sheetFormatPr defaultColWidth="0" defaultRowHeight="15" customHeight="1" zeroHeight="1" x14ac:dyDescent="0.25"/>
  <cols>
    <col min="1" max="1" width="2.7109375" style="1" customWidth="1"/>
    <col min="2" max="10" width="9.140625" style="1" customWidth="1"/>
    <col min="11" max="11" width="2.7109375" style="1" customWidth="1"/>
    <col min="12" max="16384" width="9.140625" style="1" hidden="1"/>
  </cols>
  <sheetData>
    <row r="1" spans="2:10" x14ac:dyDescent="0.25"/>
    <row r="2" spans="2:10" x14ac:dyDescent="0.25"/>
    <row r="3" spans="2:10" x14ac:dyDescent="0.25"/>
    <row r="4" spans="2:10" x14ac:dyDescent="0.25"/>
    <row r="5" spans="2:10" x14ac:dyDescent="0.25"/>
    <row r="6" spans="2:10" x14ac:dyDescent="0.25"/>
    <row r="7" spans="2:10" x14ac:dyDescent="0.25">
      <c r="B7" s="53" t="s">
        <v>215</v>
      </c>
      <c r="C7" s="53"/>
      <c r="D7" s="53"/>
      <c r="E7" s="53"/>
      <c r="F7" s="53"/>
      <c r="G7" s="53"/>
      <c r="H7" s="53"/>
      <c r="I7" s="53"/>
      <c r="J7" s="53"/>
    </row>
    <row r="8" spans="2:10" x14ac:dyDescent="0.25"/>
    <row r="9" spans="2:10" x14ac:dyDescent="0.25"/>
    <row r="10" spans="2:10" x14ac:dyDescent="0.25"/>
    <row r="11" spans="2:10" x14ac:dyDescent="0.25"/>
    <row r="12" spans="2:10" x14ac:dyDescent="0.25"/>
    <row r="13" spans="2:10" x14ac:dyDescent="0.25"/>
    <row r="14" spans="2:10" x14ac:dyDescent="0.25"/>
    <row r="15" spans="2:10" x14ac:dyDescent="0.25"/>
    <row r="16" spans="2:10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ht="8.25" customHeight="1" x14ac:dyDescent="0.25"/>
  </sheetData>
  <mergeCells count="1">
    <mergeCell ref="B7:J7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K24"/>
  <sheetViews>
    <sheetView showGridLines="0" showRowColHeaders="0" workbookViewId="0">
      <pane ySplit="23" topLeftCell="A24" activePane="bottomLeft" state="frozen"/>
      <selection pane="bottomLeft"/>
    </sheetView>
  </sheetViews>
  <sheetFormatPr defaultColWidth="0" defaultRowHeight="15" zeroHeight="1" x14ac:dyDescent="0.25"/>
  <cols>
    <col min="1" max="1" width="2.7109375" style="1" customWidth="1"/>
    <col min="2" max="10" width="9.140625" style="1" customWidth="1"/>
    <col min="11" max="11" width="2.7109375" style="1" customWidth="1"/>
    <col min="12" max="16384" width="9.140625" style="1" hidden="1"/>
  </cols>
  <sheetData>
    <row r="1" spans="2:9" x14ac:dyDescent="0.25"/>
    <row r="2" spans="2:9" x14ac:dyDescent="0.25"/>
    <row r="3" spans="2:9" x14ac:dyDescent="0.25"/>
    <row r="4" spans="2:9" x14ac:dyDescent="0.25"/>
    <row r="5" spans="2:9" x14ac:dyDescent="0.25"/>
    <row r="6" spans="2:9" x14ac:dyDescent="0.25"/>
    <row r="7" spans="2:9" x14ac:dyDescent="0.25">
      <c r="B7" s="225" t="s">
        <v>338</v>
      </c>
      <c r="C7" s="224" t="s">
        <v>413</v>
      </c>
      <c r="D7" s="224"/>
      <c r="E7" s="224"/>
      <c r="F7" s="224"/>
      <c r="G7" s="224"/>
      <c r="H7" s="224"/>
      <c r="I7" s="224"/>
    </row>
    <row r="8" spans="2:9" x14ac:dyDescent="0.25"/>
    <row r="9" spans="2:9" x14ac:dyDescent="0.25">
      <c r="B9" s="226" t="s">
        <v>339</v>
      </c>
      <c r="F9" s="227">
        <v>44197</v>
      </c>
    </row>
    <row r="10" spans="2:9" x14ac:dyDescent="0.25"/>
    <row r="11" spans="2:9" x14ac:dyDescent="0.25"/>
    <row r="12" spans="2:9" x14ac:dyDescent="0.25"/>
    <row r="13" spans="2:9" x14ac:dyDescent="0.25"/>
    <row r="14" spans="2:9" x14ac:dyDescent="0.25"/>
    <row r="15" spans="2:9" x14ac:dyDescent="0.25"/>
    <row r="16" spans="2:9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ht="8.25" customHeight="1" x14ac:dyDescent="0.25"/>
  </sheetData>
  <mergeCells count="1">
    <mergeCell ref="C7:I7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0"/>
  <dimension ref="A1:K23"/>
  <sheetViews>
    <sheetView showGridLines="0" showRowColHeaders="0" workbookViewId="0">
      <pane ySplit="7" topLeftCell="A8" activePane="bottomLeft" state="frozen"/>
      <selection pane="bottomLeft"/>
    </sheetView>
  </sheetViews>
  <sheetFormatPr defaultColWidth="0" defaultRowHeight="15" customHeight="1" zeroHeight="1" x14ac:dyDescent="0.25"/>
  <cols>
    <col min="1" max="1" width="2.7109375" style="1" customWidth="1"/>
    <col min="2" max="10" width="9.140625" style="1" customWidth="1"/>
    <col min="11" max="11" width="2.7109375" style="1" customWidth="1"/>
    <col min="12" max="16384" width="9.140625" style="1" hidden="1"/>
  </cols>
  <sheetData>
    <row r="1" spans="2:10" ht="15" customHeight="1" x14ac:dyDescent="0.25"/>
    <row r="2" spans="2:10" ht="15" customHeight="1" x14ac:dyDescent="0.25"/>
    <row r="3" spans="2:10" ht="15" customHeight="1" x14ac:dyDescent="0.25"/>
    <row r="4" spans="2:10" ht="15" customHeight="1" x14ac:dyDescent="0.25"/>
    <row r="5" spans="2:10" ht="15" customHeight="1" x14ac:dyDescent="0.25"/>
    <row r="6" spans="2:10" ht="15" customHeight="1" x14ac:dyDescent="0.25"/>
    <row r="7" spans="2:10" ht="18.75" x14ac:dyDescent="0.25">
      <c r="B7" s="43" t="s">
        <v>216</v>
      </c>
      <c r="C7" s="43"/>
      <c r="D7" s="43"/>
      <c r="E7" s="43"/>
      <c r="F7" s="43"/>
      <c r="G7" s="43"/>
      <c r="H7" s="43"/>
      <c r="I7" s="43"/>
      <c r="J7" s="43"/>
    </row>
    <row r="8" spans="2:10" x14ac:dyDescent="0.25">
      <c r="D8" s="11"/>
      <c r="G8" s="11"/>
      <c r="H8" s="12"/>
      <c r="I8" s="12"/>
      <c r="J8" s="12"/>
    </row>
    <row r="9" spans="2:10" ht="27" customHeight="1" x14ac:dyDescent="0.25">
      <c r="B9" s="44" t="s">
        <v>218</v>
      </c>
      <c r="C9" s="45"/>
      <c r="D9" s="48" t="s">
        <v>219</v>
      </c>
      <c r="E9" s="48"/>
      <c r="F9" s="48"/>
      <c r="G9" s="48"/>
      <c r="H9" s="48"/>
      <c r="I9" s="48"/>
      <c r="J9" s="49"/>
    </row>
    <row r="10" spans="2:10" ht="47.25" customHeight="1" x14ac:dyDescent="0.25">
      <c r="B10" s="46"/>
      <c r="C10" s="47"/>
      <c r="D10" s="50"/>
      <c r="E10" s="51"/>
      <c r="F10" s="51"/>
      <c r="G10" s="51"/>
      <c r="H10" s="51"/>
      <c r="I10" s="51"/>
      <c r="J10" s="52"/>
    </row>
    <row r="11" spans="2:10" ht="15" customHeight="1" x14ac:dyDescent="0.25"/>
    <row r="12" spans="2:10" ht="27" customHeight="1" x14ac:dyDescent="0.25">
      <c r="B12" s="44" t="s">
        <v>220</v>
      </c>
      <c r="C12" s="45"/>
      <c r="D12" s="48" t="s">
        <v>221</v>
      </c>
      <c r="E12" s="48"/>
      <c r="F12" s="48"/>
      <c r="G12" s="48"/>
      <c r="H12" s="48"/>
      <c r="I12" s="48"/>
      <c r="J12" s="49"/>
    </row>
    <row r="13" spans="2:10" ht="47.25" customHeight="1" x14ac:dyDescent="0.25">
      <c r="B13" s="46"/>
      <c r="C13" s="47"/>
      <c r="D13" s="50"/>
      <c r="E13" s="51"/>
      <c r="F13" s="51"/>
      <c r="G13" s="51"/>
      <c r="H13" s="51"/>
      <c r="I13" s="51"/>
      <c r="J13" s="52"/>
    </row>
    <row r="14" spans="2:10" ht="15" customHeight="1" x14ac:dyDescent="0.25"/>
    <row r="15" spans="2:10" ht="27" customHeight="1" x14ac:dyDescent="0.25">
      <c r="B15" s="44" t="s">
        <v>222</v>
      </c>
      <c r="C15" s="45"/>
      <c r="D15" s="48" t="s">
        <v>223</v>
      </c>
      <c r="E15" s="48"/>
      <c r="F15" s="48"/>
      <c r="G15" s="48"/>
      <c r="H15" s="48"/>
      <c r="I15" s="48"/>
      <c r="J15" s="49"/>
    </row>
    <row r="16" spans="2:10" ht="47.25" customHeight="1" x14ac:dyDescent="0.25">
      <c r="B16" s="46"/>
      <c r="C16" s="47"/>
      <c r="D16" s="50"/>
      <c r="E16" s="51"/>
      <c r="F16" s="51"/>
      <c r="G16" s="51"/>
      <c r="H16" s="51"/>
      <c r="I16" s="51"/>
      <c r="J16" s="52"/>
    </row>
    <row r="17" spans="2:10" ht="15" customHeight="1" x14ac:dyDescent="0.25"/>
    <row r="18" spans="2:10" ht="27" customHeight="1" x14ac:dyDescent="0.25">
      <c r="B18" s="44" t="s">
        <v>224</v>
      </c>
      <c r="C18" s="45"/>
      <c r="D18" s="48" t="s">
        <v>225</v>
      </c>
      <c r="E18" s="48"/>
      <c r="F18" s="48"/>
      <c r="G18" s="48"/>
      <c r="H18" s="48"/>
      <c r="I18" s="48"/>
      <c r="J18" s="49"/>
    </row>
    <row r="19" spans="2:10" ht="47.25" customHeight="1" x14ac:dyDescent="0.25">
      <c r="B19" s="46"/>
      <c r="C19" s="47"/>
      <c r="D19" s="50"/>
      <c r="E19" s="51"/>
      <c r="F19" s="51"/>
      <c r="G19" s="51"/>
      <c r="H19" s="51"/>
      <c r="I19" s="51"/>
      <c r="J19" s="52"/>
    </row>
    <row r="20" spans="2:10" ht="15" customHeight="1" x14ac:dyDescent="0.25"/>
    <row r="21" spans="2:10" ht="27" customHeight="1" x14ac:dyDescent="0.25">
      <c r="B21" s="44" t="s">
        <v>226</v>
      </c>
      <c r="C21" s="45"/>
      <c r="D21" s="48" t="s">
        <v>227</v>
      </c>
      <c r="E21" s="48"/>
      <c r="F21" s="48"/>
      <c r="G21" s="48"/>
      <c r="H21" s="48"/>
      <c r="I21" s="48"/>
      <c r="J21" s="49"/>
    </row>
    <row r="22" spans="2:10" ht="47.25" customHeight="1" x14ac:dyDescent="0.25">
      <c r="B22" s="46"/>
      <c r="C22" s="47"/>
      <c r="D22" s="50"/>
      <c r="E22" s="51"/>
      <c r="F22" s="51"/>
      <c r="G22" s="51"/>
      <c r="H22" s="51"/>
      <c r="I22" s="51"/>
      <c r="J22" s="52"/>
    </row>
    <row r="23" spans="2:10" ht="15" customHeight="1" x14ac:dyDescent="0.25"/>
  </sheetData>
  <mergeCells count="16">
    <mergeCell ref="B7:J7"/>
    <mergeCell ref="B21:C22"/>
    <mergeCell ref="D21:J21"/>
    <mergeCell ref="D22:J22"/>
    <mergeCell ref="B9:C10"/>
    <mergeCell ref="D9:J9"/>
    <mergeCell ref="D10:J10"/>
    <mergeCell ref="B12:C13"/>
    <mergeCell ref="D12:J12"/>
    <mergeCell ref="D13:J13"/>
    <mergeCell ref="B15:C16"/>
    <mergeCell ref="D15:J15"/>
    <mergeCell ref="D16:J16"/>
    <mergeCell ref="B18:C19"/>
    <mergeCell ref="D18:J18"/>
    <mergeCell ref="D19:J19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1"/>
  <dimension ref="A1:K29"/>
  <sheetViews>
    <sheetView showGridLines="0" showRowColHeaders="0" workbookViewId="0">
      <pane ySplit="7" topLeftCell="A8" activePane="bottomLeft" state="frozen"/>
      <selection pane="bottomLeft"/>
    </sheetView>
  </sheetViews>
  <sheetFormatPr defaultColWidth="0" defaultRowHeight="15" customHeight="1" zeroHeight="1" x14ac:dyDescent="0.25"/>
  <cols>
    <col min="1" max="1" width="2.7109375" style="1" customWidth="1"/>
    <col min="2" max="10" width="9.140625" style="1" customWidth="1"/>
    <col min="11" max="11" width="2.7109375" style="1" customWidth="1"/>
    <col min="12" max="16384" width="9.140625" style="1" hidden="1"/>
  </cols>
  <sheetData>
    <row r="1" spans="2:10" ht="15" customHeight="1" x14ac:dyDescent="0.25"/>
    <row r="2" spans="2:10" ht="15" customHeight="1" x14ac:dyDescent="0.25"/>
    <row r="3" spans="2:10" ht="15" customHeight="1" x14ac:dyDescent="0.25"/>
    <row r="4" spans="2:10" ht="15" customHeight="1" x14ac:dyDescent="0.25"/>
    <row r="5" spans="2:10" ht="15" customHeight="1" x14ac:dyDescent="0.25"/>
    <row r="6" spans="2:10" ht="15" customHeight="1" x14ac:dyDescent="0.25"/>
    <row r="7" spans="2:10" ht="18.75" x14ac:dyDescent="0.25">
      <c r="B7" s="43" t="s">
        <v>217</v>
      </c>
      <c r="C7" s="43"/>
      <c r="D7" s="43"/>
      <c r="E7" s="43"/>
      <c r="F7" s="43"/>
      <c r="G7" s="43"/>
      <c r="H7" s="43"/>
      <c r="I7" s="43"/>
      <c r="J7" s="43"/>
    </row>
    <row r="8" spans="2:10" x14ac:dyDescent="0.25">
      <c r="D8" s="11"/>
      <c r="G8" s="11"/>
      <c r="H8" s="12"/>
      <c r="I8" s="12"/>
      <c r="J8" s="12"/>
    </row>
    <row r="9" spans="2:10" ht="27" customHeight="1" x14ac:dyDescent="0.25">
      <c r="B9" s="101" t="s">
        <v>228</v>
      </c>
      <c r="C9" s="102"/>
      <c r="D9" s="102"/>
      <c r="E9" s="102"/>
      <c r="F9" s="102"/>
      <c r="G9" s="102"/>
      <c r="H9" s="102"/>
      <c r="I9" s="102"/>
      <c r="J9" s="103"/>
    </row>
    <row r="10" spans="2:10" ht="47.25" customHeight="1" x14ac:dyDescent="0.25">
      <c r="B10" s="104"/>
      <c r="C10" s="105"/>
      <c r="D10" s="105"/>
      <c r="E10" s="105"/>
      <c r="F10" s="105"/>
      <c r="G10" s="105"/>
      <c r="H10" s="105"/>
      <c r="I10" s="105"/>
      <c r="J10" s="106"/>
    </row>
    <row r="11" spans="2:10" ht="15" customHeight="1" x14ac:dyDescent="0.25"/>
    <row r="12" spans="2:10" ht="27" customHeight="1" x14ac:dyDescent="0.25">
      <c r="B12" s="101" t="s">
        <v>229</v>
      </c>
      <c r="C12" s="102"/>
      <c r="D12" s="102"/>
      <c r="E12" s="102"/>
      <c r="F12" s="102"/>
      <c r="G12" s="102"/>
      <c r="H12" s="102"/>
      <c r="I12" s="102"/>
      <c r="J12" s="103"/>
    </row>
    <row r="13" spans="2:10" ht="47.25" customHeight="1" x14ac:dyDescent="0.25">
      <c r="B13" s="104"/>
      <c r="C13" s="105"/>
      <c r="D13" s="105"/>
      <c r="E13" s="105"/>
      <c r="F13" s="105"/>
      <c r="G13" s="105"/>
      <c r="H13" s="105"/>
      <c r="I13" s="105"/>
      <c r="J13" s="106"/>
    </row>
    <row r="14" spans="2:10" ht="15" customHeight="1" x14ac:dyDescent="0.25"/>
    <row r="15" spans="2:10" ht="27" customHeight="1" x14ac:dyDescent="0.25">
      <c r="B15" s="101" t="s">
        <v>230</v>
      </c>
      <c r="C15" s="102"/>
      <c r="D15" s="102"/>
      <c r="E15" s="102"/>
      <c r="F15" s="102"/>
      <c r="G15" s="102"/>
      <c r="H15" s="102"/>
      <c r="I15" s="102"/>
      <c r="J15" s="103"/>
    </row>
    <row r="16" spans="2:10" ht="47.25" customHeight="1" x14ac:dyDescent="0.25">
      <c r="B16" s="104"/>
      <c r="C16" s="105"/>
      <c r="D16" s="105"/>
      <c r="E16" s="105"/>
      <c r="F16" s="105"/>
      <c r="G16" s="105"/>
      <c r="H16" s="105"/>
      <c r="I16" s="105"/>
      <c r="J16" s="106"/>
    </row>
    <row r="17" spans="2:10" ht="15" customHeight="1" x14ac:dyDescent="0.25"/>
    <row r="18" spans="2:10" ht="27" customHeight="1" x14ac:dyDescent="0.25">
      <c r="B18" s="101" t="s">
        <v>231</v>
      </c>
      <c r="C18" s="102"/>
      <c r="D18" s="102"/>
      <c r="E18" s="102"/>
      <c r="F18" s="102"/>
      <c r="G18" s="102"/>
      <c r="H18" s="102"/>
      <c r="I18" s="102"/>
      <c r="J18" s="103"/>
    </row>
    <row r="19" spans="2:10" ht="47.25" customHeight="1" x14ac:dyDescent="0.25">
      <c r="B19" s="104"/>
      <c r="C19" s="105"/>
      <c r="D19" s="105"/>
      <c r="E19" s="105"/>
      <c r="F19" s="105"/>
      <c r="G19" s="105"/>
      <c r="H19" s="105"/>
      <c r="I19" s="105"/>
      <c r="J19" s="106"/>
    </row>
    <row r="20" spans="2:10" ht="15" customHeight="1" x14ac:dyDescent="0.25"/>
    <row r="21" spans="2:10" ht="27" customHeight="1" x14ac:dyDescent="0.25">
      <c r="B21" s="101" t="s">
        <v>232</v>
      </c>
      <c r="C21" s="102"/>
      <c r="D21" s="102"/>
      <c r="E21" s="102"/>
      <c r="F21" s="102"/>
      <c r="G21" s="102"/>
      <c r="H21" s="102"/>
      <c r="I21" s="102"/>
      <c r="J21" s="103"/>
    </row>
    <row r="22" spans="2:10" ht="47.25" customHeight="1" x14ac:dyDescent="0.25">
      <c r="B22" s="104"/>
      <c r="C22" s="105"/>
      <c r="D22" s="105"/>
      <c r="E22" s="105"/>
      <c r="F22" s="105"/>
      <c r="G22" s="105"/>
      <c r="H22" s="105"/>
      <c r="I22" s="105"/>
      <c r="J22" s="106"/>
    </row>
    <row r="23" spans="2:10" ht="15" customHeight="1" x14ac:dyDescent="0.25"/>
    <row r="24" spans="2:10" ht="27" customHeight="1" x14ac:dyDescent="0.25">
      <c r="B24" s="101" t="s">
        <v>233</v>
      </c>
      <c r="C24" s="102"/>
      <c r="D24" s="102"/>
      <c r="E24" s="102"/>
      <c r="F24" s="102"/>
      <c r="G24" s="102"/>
      <c r="H24" s="102"/>
      <c r="I24" s="102"/>
      <c r="J24" s="103"/>
    </row>
    <row r="25" spans="2:10" ht="47.25" customHeight="1" x14ac:dyDescent="0.25">
      <c r="B25" s="104"/>
      <c r="C25" s="105"/>
      <c r="D25" s="105"/>
      <c r="E25" s="105"/>
      <c r="F25" s="105"/>
      <c r="G25" s="105"/>
      <c r="H25" s="105"/>
      <c r="I25" s="105"/>
      <c r="J25" s="106"/>
    </row>
    <row r="26" spans="2:10" ht="15" customHeight="1" x14ac:dyDescent="0.25"/>
    <row r="27" spans="2:10" ht="27" customHeight="1" x14ac:dyDescent="0.25">
      <c r="B27" s="101" t="s">
        <v>234</v>
      </c>
      <c r="C27" s="102"/>
      <c r="D27" s="102"/>
      <c r="E27" s="102"/>
      <c r="F27" s="102"/>
      <c r="G27" s="102"/>
      <c r="H27" s="102"/>
      <c r="I27" s="102"/>
      <c r="J27" s="103"/>
    </row>
    <row r="28" spans="2:10" ht="47.25" customHeight="1" x14ac:dyDescent="0.25">
      <c r="B28" s="104"/>
      <c r="C28" s="105"/>
      <c r="D28" s="105"/>
      <c r="E28" s="105"/>
      <c r="F28" s="105"/>
      <c r="G28" s="105"/>
      <c r="H28" s="105"/>
      <c r="I28" s="105"/>
      <c r="J28" s="106"/>
    </row>
    <row r="29" spans="2:10" ht="15" customHeight="1" x14ac:dyDescent="0.25"/>
  </sheetData>
  <mergeCells count="15">
    <mergeCell ref="B7:J7"/>
    <mergeCell ref="B9:J9"/>
    <mergeCell ref="B10:J10"/>
    <mergeCell ref="B28:J28"/>
    <mergeCell ref="B12:J12"/>
    <mergeCell ref="B13:J13"/>
    <mergeCell ref="B15:J15"/>
    <mergeCell ref="B16:J16"/>
    <mergeCell ref="B18:J18"/>
    <mergeCell ref="B19:J19"/>
    <mergeCell ref="B21:J21"/>
    <mergeCell ref="B22:J22"/>
    <mergeCell ref="B24:J24"/>
    <mergeCell ref="B25:J25"/>
    <mergeCell ref="B27:J27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2"/>
  <dimension ref="A1:K24"/>
  <sheetViews>
    <sheetView showGridLines="0" showRowColHeaders="0" workbookViewId="0">
      <pane ySplit="23" topLeftCell="A24" activePane="bottomLeft" state="frozen"/>
      <selection pane="bottomLeft"/>
    </sheetView>
  </sheetViews>
  <sheetFormatPr defaultColWidth="0" defaultRowHeight="15" customHeight="1" zeroHeight="1" x14ac:dyDescent="0.25"/>
  <cols>
    <col min="1" max="1" width="2.7109375" style="1" customWidth="1"/>
    <col min="2" max="10" width="9.140625" style="1" customWidth="1"/>
    <col min="11" max="11" width="2.7109375" style="1" customWidth="1"/>
    <col min="12" max="16384" width="9.140625" style="1" hidden="1"/>
  </cols>
  <sheetData>
    <row r="1" spans="2:10" x14ac:dyDescent="0.25"/>
    <row r="2" spans="2:10" x14ac:dyDescent="0.25"/>
    <row r="3" spans="2:10" x14ac:dyDescent="0.25"/>
    <row r="4" spans="2:10" x14ac:dyDescent="0.25"/>
    <row r="5" spans="2:10" x14ac:dyDescent="0.25"/>
    <row r="6" spans="2:10" x14ac:dyDescent="0.25"/>
    <row r="7" spans="2:10" x14ac:dyDescent="0.25">
      <c r="B7" s="53" t="s">
        <v>235</v>
      </c>
      <c r="C7" s="53"/>
      <c r="D7" s="53"/>
      <c r="E7" s="53"/>
      <c r="F7" s="53"/>
      <c r="G7" s="53"/>
      <c r="H7" s="53"/>
      <c r="I7" s="53"/>
      <c r="J7" s="53"/>
    </row>
    <row r="8" spans="2:10" x14ac:dyDescent="0.25"/>
    <row r="9" spans="2:10" x14ac:dyDescent="0.25"/>
    <row r="10" spans="2:10" x14ac:dyDescent="0.25"/>
    <row r="11" spans="2:10" x14ac:dyDescent="0.25"/>
    <row r="12" spans="2:10" x14ac:dyDescent="0.25"/>
    <row r="13" spans="2:10" x14ac:dyDescent="0.25"/>
    <row r="14" spans="2:10" x14ac:dyDescent="0.25"/>
    <row r="15" spans="2:10" x14ac:dyDescent="0.25"/>
    <row r="16" spans="2:10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ht="8.25" customHeight="1" x14ac:dyDescent="0.25"/>
  </sheetData>
  <mergeCells count="1">
    <mergeCell ref="B7:J7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3"/>
  <dimension ref="A1:K60"/>
  <sheetViews>
    <sheetView showGridLines="0" showRowColHeaders="0" workbookViewId="0">
      <pane ySplit="8" topLeftCell="A9" activePane="bottomLeft" state="frozen"/>
      <selection pane="bottomLeft"/>
    </sheetView>
  </sheetViews>
  <sheetFormatPr defaultColWidth="0" defaultRowHeight="15" customHeight="1" zeroHeight="1" x14ac:dyDescent="0.25"/>
  <cols>
    <col min="1" max="1" width="2.7109375" style="1" customWidth="1"/>
    <col min="2" max="10" width="9.140625" style="1" customWidth="1"/>
    <col min="11" max="11" width="2.7109375" style="1" customWidth="1"/>
    <col min="12" max="16384" width="9.140625" style="1" hidden="1"/>
  </cols>
  <sheetData>
    <row r="1" spans="2:10" ht="15" customHeight="1" x14ac:dyDescent="0.25"/>
    <row r="2" spans="2:10" ht="15" customHeight="1" x14ac:dyDescent="0.25"/>
    <row r="3" spans="2:10" ht="15" customHeight="1" x14ac:dyDescent="0.25"/>
    <row r="4" spans="2:10" ht="15" customHeight="1" x14ac:dyDescent="0.25"/>
    <row r="5" spans="2:10" ht="15" customHeight="1" x14ac:dyDescent="0.25"/>
    <row r="6" spans="2:10" ht="15" customHeight="1" x14ac:dyDescent="0.25"/>
    <row r="7" spans="2:10" ht="18.75" x14ac:dyDescent="0.25">
      <c r="B7" s="43" t="s">
        <v>236</v>
      </c>
      <c r="C7" s="43"/>
      <c r="D7" s="43"/>
      <c r="E7" s="43"/>
      <c r="F7" s="43"/>
      <c r="G7" s="43"/>
      <c r="H7" s="43"/>
      <c r="I7" s="43"/>
      <c r="J7" s="43"/>
    </row>
    <row r="8" spans="2:10" x14ac:dyDescent="0.25">
      <c r="B8" s="126" t="s">
        <v>238</v>
      </c>
      <c r="C8" s="126"/>
      <c r="D8" s="126"/>
      <c r="E8" s="126"/>
      <c r="F8" s="126"/>
      <c r="G8" s="126" t="s">
        <v>237</v>
      </c>
      <c r="H8" s="126"/>
      <c r="I8" s="126" t="s">
        <v>242</v>
      </c>
      <c r="J8" s="126"/>
    </row>
    <row r="9" spans="2:10" ht="15" customHeight="1" x14ac:dyDescent="0.25">
      <c r="B9" s="119" t="s">
        <v>239</v>
      </c>
      <c r="C9" s="120"/>
      <c r="D9" s="120"/>
      <c r="E9" s="120"/>
      <c r="F9" s="121"/>
      <c r="G9" s="122">
        <f>SUM(G10)</f>
        <v>0</v>
      </c>
      <c r="H9" s="123"/>
      <c r="I9" s="124">
        <v>0.04</v>
      </c>
      <c r="J9" s="125"/>
    </row>
    <row r="10" spans="2:10" ht="15" customHeight="1" x14ac:dyDescent="0.25">
      <c r="B10" s="107"/>
      <c r="C10" s="108"/>
      <c r="D10" s="108"/>
      <c r="E10" s="108"/>
      <c r="F10" s="109"/>
      <c r="G10" s="110"/>
      <c r="H10" s="111"/>
      <c r="I10" s="112"/>
      <c r="J10" s="113"/>
    </row>
    <row r="11" spans="2:10" ht="15" customHeight="1" x14ac:dyDescent="0.25">
      <c r="B11" s="119" t="s">
        <v>240</v>
      </c>
      <c r="C11" s="120"/>
      <c r="D11" s="120"/>
      <c r="E11" s="120"/>
      <c r="F11" s="121"/>
      <c r="G11" s="122">
        <f>SUM(G12:H21)</f>
        <v>0</v>
      </c>
      <c r="H11" s="123"/>
      <c r="I11" s="124">
        <v>0.1</v>
      </c>
      <c r="J11" s="125"/>
    </row>
    <row r="12" spans="2:10" ht="15" customHeight="1" x14ac:dyDescent="0.25">
      <c r="B12" s="107"/>
      <c r="C12" s="108"/>
      <c r="D12" s="108"/>
      <c r="E12" s="108"/>
      <c r="F12" s="109"/>
      <c r="G12" s="110"/>
      <c r="H12" s="111"/>
      <c r="I12" s="112"/>
      <c r="J12" s="113"/>
    </row>
    <row r="13" spans="2:10" ht="15" customHeight="1" x14ac:dyDescent="0.25">
      <c r="B13" s="107"/>
      <c r="C13" s="108"/>
      <c r="D13" s="108"/>
      <c r="E13" s="108"/>
      <c r="F13" s="109"/>
      <c r="G13" s="110"/>
      <c r="H13" s="111"/>
      <c r="I13" s="112"/>
      <c r="J13" s="113"/>
    </row>
    <row r="14" spans="2:10" ht="15" customHeight="1" x14ac:dyDescent="0.25">
      <c r="B14" s="107"/>
      <c r="C14" s="108"/>
      <c r="D14" s="108"/>
      <c r="E14" s="108"/>
      <c r="F14" s="109"/>
      <c r="G14" s="110"/>
      <c r="H14" s="111"/>
      <c r="I14" s="112"/>
      <c r="J14" s="113"/>
    </row>
    <row r="15" spans="2:10" ht="15" customHeight="1" x14ac:dyDescent="0.25">
      <c r="B15" s="107"/>
      <c r="C15" s="108"/>
      <c r="D15" s="108"/>
      <c r="E15" s="108"/>
      <c r="F15" s="109"/>
      <c r="G15" s="110"/>
      <c r="H15" s="111"/>
      <c r="I15" s="112"/>
      <c r="J15" s="113"/>
    </row>
    <row r="16" spans="2:10" ht="15" customHeight="1" x14ac:dyDescent="0.25">
      <c r="B16" s="107"/>
      <c r="C16" s="108"/>
      <c r="D16" s="108"/>
      <c r="E16" s="108"/>
      <c r="F16" s="109"/>
      <c r="G16" s="110"/>
      <c r="H16" s="111"/>
      <c r="I16" s="112"/>
      <c r="J16" s="113"/>
    </row>
    <row r="17" spans="2:10" ht="15" customHeight="1" x14ac:dyDescent="0.25">
      <c r="B17" s="107"/>
      <c r="C17" s="108"/>
      <c r="D17" s="108"/>
      <c r="E17" s="108"/>
      <c r="F17" s="109"/>
      <c r="G17" s="110"/>
      <c r="H17" s="111"/>
      <c r="I17" s="112"/>
      <c r="J17" s="113"/>
    </row>
    <row r="18" spans="2:10" ht="15" customHeight="1" x14ac:dyDescent="0.25">
      <c r="B18" s="107"/>
      <c r="C18" s="108"/>
      <c r="D18" s="108"/>
      <c r="E18" s="108"/>
      <c r="F18" s="109"/>
      <c r="G18" s="110"/>
      <c r="H18" s="111"/>
      <c r="I18" s="112"/>
      <c r="J18" s="113"/>
    </row>
    <row r="19" spans="2:10" ht="15" customHeight="1" x14ac:dyDescent="0.25">
      <c r="B19" s="107"/>
      <c r="C19" s="108"/>
      <c r="D19" s="108"/>
      <c r="E19" s="108"/>
      <c r="F19" s="109"/>
      <c r="G19" s="110"/>
      <c r="H19" s="111"/>
      <c r="I19" s="112"/>
      <c r="J19" s="113"/>
    </row>
    <row r="20" spans="2:10" ht="15" customHeight="1" x14ac:dyDescent="0.25">
      <c r="B20" s="107"/>
      <c r="C20" s="108"/>
      <c r="D20" s="108"/>
      <c r="E20" s="108"/>
      <c r="F20" s="109"/>
      <c r="G20" s="110"/>
      <c r="H20" s="111"/>
      <c r="I20" s="112"/>
      <c r="J20" s="113"/>
    </row>
    <row r="21" spans="2:10" ht="15" customHeight="1" x14ac:dyDescent="0.25">
      <c r="B21" s="107"/>
      <c r="C21" s="108"/>
      <c r="D21" s="108"/>
      <c r="E21" s="108"/>
      <c r="F21" s="109"/>
      <c r="G21" s="110"/>
      <c r="H21" s="111"/>
      <c r="I21" s="112"/>
      <c r="J21" s="113"/>
    </row>
    <row r="22" spans="2:10" ht="15" customHeight="1" x14ac:dyDescent="0.25">
      <c r="B22" s="119" t="s">
        <v>241</v>
      </c>
      <c r="C22" s="120"/>
      <c r="D22" s="120"/>
      <c r="E22" s="120"/>
      <c r="F22" s="121"/>
      <c r="G22" s="122">
        <f>SUM(G23:H32)</f>
        <v>0</v>
      </c>
      <c r="H22" s="123"/>
      <c r="I22" s="124">
        <v>0.1</v>
      </c>
      <c r="J22" s="125"/>
    </row>
    <row r="23" spans="2:10" ht="15" customHeight="1" x14ac:dyDescent="0.25">
      <c r="B23" s="107"/>
      <c r="C23" s="108"/>
      <c r="D23" s="108"/>
      <c r="E23" s="108"/>
      <c r="F23" s="109"/>
      <c r="G23" s="110"/>
      <c r="H23" s="111"/>
      <c r="I23" s="112"/>
      <c r="J23" s="113"/>
    </row>
    <row r="24" spans="2:10" ht="15" customHeight="1" x14ac:dyDescent="0.25">
      <c r="B24" s="107"/>
      <c r="C24" s="108"/>
      <c r="D24" s="108"/>
      <c r="E24" s="108"/>
      <c r="F24" s="109"/>
      <c r="G24" s="110"/>
      <c r="H24" s="111"/>
      <c r="I24" s="112"/>
      <c r="J24" s="113"/>
    </row>
    <row r="25" spans="2:10" ht="15" customHeight="1" x14ac:dyDescent="0.25">
      <c r="B25" s="107"/>
      <c r="C25" s="108"/>
      <c r="D25" s="108"/>
      <c r="E25" s="108"/>
      <c r="F25" s="109"/>
      <c r="G25" s="110"/>
      <c r="H25" s="111"/>
      <c r="I25" s="112"/>
      <c r="J25" s="113"/>
    </row>
    <row r="26" spans="2:10" ht="15" customHeight="1" x14ac:dyDescent="0.25">
      <c r="B26" s="107"/>
      <c r="C26" s="108"/>
      <c r="D26" s="108"/>
      <c r="E26" s="108"/>
      <c r="F26" s="109"/>
      <c r="G26" s="110"/>
      <c r="H26" s="111"/>
      <c r="I26" s="112"/>
      <c r="J26" s="113"/>
    </row>
    <row r="27" spans="2:10" ht="15" customHeight="1" x14ac:dyDescent="0.25">
      <c r="B27" s="107"/>
      <c r="C27" s="108"/>
      <c r="D27" s="108"/>
      <c r="E27" s="108"/>
      <c r="F27" s="109"/>
      <c r="G27" s="110"/>
      <c r="H27" s="111"/>
      <c r="I27" s="112"/>
      <c r="J27" s="113"/>
    </row>
    <row r="28" spans="2:10" ht="15" customHeight="1" x14ac:dyDescent="0.25">
      <c r="B28" s="107"/>
      <c r="C28" s="108"/>
      <c r="D28" s="108"/>
      <c r="E28" s="108"/>
      <c r="F28" s="109"/>
      <c r="G28" s="110"/>
      <c r="H28" s="111"/>
      <c r="I28" s="112"/>
      <c r="J28" s="113"/>
    </row>
    <row r="29" spans="2:10" ht="15" customHeight="1" x14ac:dyDescent="0.25">
      <c r="B29" s="107"/>
      <c r="C29" s="108"/>
      <c r="D29" s="108"/>
      <c r="E29" s="108"/>
      <c r="F29" s="109"/>
      <c r="G29" s="110"/>
      <c r="H29" s="111"/>
      <c r="I29" s="112"/>
      <c r="J29" s="113"/>
    </row>
    <row r="30" spans="2:10" ht="15" customHeight="1" x14ac:dyDescent="0.25">
      <c r="B30" s="107"/>
      <c r="C30" s="108"/>
      <c r="D30" s="108"/>
      <c r="E30" s="108"/>
      <c r="F30" s="109"/>
      <c r="G30" s="110"/>
      <c r="H30" s="111"/>
      <c r="I30" s="112"/>
      <c r="J30" s="113"/>
    </row>
    <row r="31" spans="2:10" ht="15" customHeight="1" x14ac:dyDescent="0.25">
      <c r="B31" s="107"/>
      <c r="C31" s="108"/>
      <c r="D31" s="108"/>
      <c r="E31" s="108"/>
      <c r="F31" s="109"/>
      <c r="G31" s="110"/>
      <c r="H31" s="111"/>
      <c r="I31" s="112"/>
      <c r="J31" s="113"/>
    </row>
    <row r="32" spans="2:10" ht="15" customHeight="1" x14ac:dyDescent="0.25">
      <c r="B32" s="107"/>
      <c r="C32" s="108"/>
      <c r="D32" s="108"/>
      <c r="E32" s="108"/>
      <c r="F32" s="109"/>
      <c r="G32" s="110"/>
      <c r="H32" s="111"/>
      <c r="I32" s="112"/>
      <c r="J32" s="113"/>
    </row>
    <row r="33" spans="2:10" ht="15" customHeight="1" x14ac:dyDescent="0.25">
      <c r="B33" s="119" t="s">
        <v>243</v>
      </c>
      <c r="C33" s="120"/>
      <c r="D33" s="120"/>
      <c r="E33" s="120"/>
      <c r="F33" s="121"/>
      <c r="G33" s="122">
        <f>SUM(G34:H43)</f>
        <v>0</v>
      </c>
      <c r="H33" s="123"/>
      <c r="I33" s="124">
        <v>0.2</v>
      </c>
      <c r="J33" s="125"/>
    </row>
    <row r="34" spans="2:10" ht="15" customHeight="1" x14ac:dyDescent="0.25">
      <c r="B34" s="107"/>
      <c r="C34" s="108"/>
      <c r="D34" s="108"/>
      <c r="E34" s="108"/>
      <c r="F34" s="109"/>
      <c r="G34" s="110"/>
      <c r="H34" s="111"/>
      <c r="I34" s="112"/>
      <c r="J34" s="113"/>
    </row>
    <row r="35" spans="2:10" ht="15" customHeight="1" x14ac:dyDescent="0.25">
      <c r="B35" s="107"/>
      <c r="C35" s="108"/>
      <c r="D35" s="108"/>
      <c r="E35" s="108"/>
      <c r="F35" s="109"/>
      <c r="G35" s="110"/>
      <c r="H35" s="111"/>
      <c r="I35" s="112"/>
      <c r="J35" s="113"/>
    </row>
    <row r="36" spans="2:10" ht="15" customHeight="1" x14ac:dyDescent="0.25">
      <c r="B36" s="107"/>
      <c r="C36" s="108"/>
      <c r="D36" s="108"/>
      <c r="E36" s="108"/>
      <c r="F36" s="109"/>
      <c r="G36" s="110"/>
      <c r="H36" s="111"/>
      <c r="I36" s="112"/>
      <c r="J36" s="113"/>
    </row>
    <row r="37" spans="2:10" ht="15" customHeight="1" x14ac:dyDescent="0.25">
      <c r="B37" s="107"/>
      <c r="C37" s="108"/>
      <c r="D37" s="108"/>
      <c r="E37" s="108"/>
      <c r="F37" s="109"/>
      <c r="G37" s="110"/>
      <c r="H37" s="111"/>
      <c r="I37" s="112"/>
      <c r="J37" s="113"/>
    </row>
    <row r="38" spans="2:10" ht="15" customHeight="1" x14ac:dyDescent="0.25">
      <c r="B38" s="107"/>
      <c r="C38" s="108"/>
      <c r="D38" s="108"/>
      <c r="E38" s="108"/>
      <c r="F38" s="109"/>
      <c r="G38" s="110"/>
      <c r="H38" s="111"/>
      <c r="I38" s="112"/>
      <c r="J38" s="113"/>
    </row>
    <row r="39" spans="2:10" ht="15" customHeight="1" x14ac:dyDescent="0.25">
      <c r="B39" s="107"/>
      <c r="C39" s="108"/>
      <c r="D39" s="108"/>
      <c r="E39" s="108"/>
      <c r="F39" s="109"/>
      <c r="G39" s="110"/>
      <c r="H39" s="111"/>
      <c r="I39" s="112"/>
      <c r="J39" s="113"/>
    </row>
    <row r="40" spans="2:10" ht="15" customHeight="1" x14ac:dyDescent="0.25">
      <c r="B40" s="107"/>
      <c r="C40" s="108"/>
      <c r="D40" s="108"/>
      <c r="E40" s="108"/>
      <c r="F40" s="109"/>
      <c r="G40" s="110"/>
      <c r="H40" s="111"/>
      <c r="I40" s="112"/>
      <c r="J40" s="113"/>
    </row>
    <row r="41" spans="2:10" ht="15" customHeight="1" x14ac:dyDescent="0.25">
      <c r="B41" s="107"/>
      <c r="C41" s="108"/>
      <c r="D41" s="108"/>
      <c r="E41" s="108"/>
      <c r="F41" s="109"/>
      <c r="G41" s="110"/>
      <c r="H41" s="111"/>
      <c r="I41" s="112"/>
      <c r="J41" s="113"/>
    </row>
    <row r="42" spans="2:10" ht="15" customHeight="1" x14ac:dyDescent="0.25">
      <c r="B42" s="107"/>
      <c r="C42" s="108"/>
      <c r="D42" s="108"/>
      <c r="E42" s="108"/>
      <c r="F42" s="109"/>
      <c r="G42" s="110"/>
      <c r="H42" s="111"/>
      <c r="I42" s="112"/>
      <c r="J42" s="113"/>
    </row>
    <row r="43" spans="2:10" ht="15" customHeight="1" x14ac:dyDescent="0.25">
      <c r="B43" s="107"/>
      <c r="C43" s="108"/>
      <c r="D43" s="108"/>
      <c r="E43" s="108"/>
      <c r="F43" s="109"/>
      <c r="G43" s="110"/>
      <c r="H43" s="111"/>
      <c r="I43" s="112"/>
      <c r="J43" s="113"/>
    </row>
    <row r="44" spans="2:10" ht="15" customHeight="1" x14ac:dyDescent="0.25">
      <c r="B44" s="119" t="s">
        <v>244</v>
      </c>
      <c r="C44" s="120"/>
      <c r="D44" s="120"/>
      <c r="E44" s="120"/>
      <c r="F44" s="121"/>
      <c r="G44" s="122">
        <f>SUM(G45)</f>
        <v>0</v>
      </c>
      <c r="H44" s="123"/>
      <c r="I44" s="124">
        <v>0</v>
      </c>
      <c r="J44" s="125"/>
    </row>
    <row r="45" spans="2:10" ht="15" customHeight="1" x14ac:dyDescent="0.25">
      <c r="B45" s="107"/>
      <c r="C45" s="108"/>
      <c r="D45" s="108"/>
      <c r="E45" s="108"/>
      <c r="F45" s="109"/>
      <c r="G45" s="110"/>
      <c r="H45" s="111"/>
      <c r="I45" s="112"/>
      <c r="J45" s="113"/>
    </row>
    <row r="46" spans="2:10" ht="15" customHeight="1" x14ac:dyDescent="0.25">
      <c r="B46" s="119" t="s">
        <v>245</v>
      </c>
      <c r="C46" s="120"/>
      <c r="D46" s="120"/>
      <c r="E46" s="120"/>
      <c r="F46" s="121"/>
      <c r="G46" s="122">
        <f>SUM(G47:H51)</f>
        <v>0</v>
      </c>
      <c r="H46" s="123"/>
      <c r="I46" s="124">
        <v>0.2</v>
      </c>
      <c r="J46" s="125"/>
    </row>
    <row r="47" spans="2:10" ht="15" customHeight="1" x14ac:dyDescent="0.25">
      <c r="B47" s="107"/>
      <c r="C47" s="108"/>
      <c r="D47" s="108"/>
      <c r="E47" s="108"/>
      <c r="F47" s="109"/>
      <c r="G47" s="110"/>
      <c r="H47" s="111"/>
      <c r="I47" s="112"/>
      <c r="J47" s="113"/>
    </row>
    <row r="48" spans="2:10" ht="15" customHeight="1" x14ac:dyDescent="0.25">
      <c r="B48" s="107"/>
      <c r="C48" s="108"/>
      <c r="D48" s="108"/>
      <c r="E48" s="108"/>
      <c r="F48" s="109"/>
      <c r="G48" s="110"/>
      <c r="H48" s="111"/>
      <c r="I48" s="112"/>
      <c r="J48" s="113"/>
    </row>
    <row r="49" spans="2:10" ht="15" customHeight="1" x14ac:dyDescent="0.25">
      <c r="B49" s="107"/>
      <c r="C49" s="108"/>
      <c r="D49" s="108"/>
      <c r="E49" s="108"/>
      <c r="F49" s="109"/>
      <c r="G49" s="110"/>
      <c r="H49" s="111"/>
      <c r="I49" s="112"/>
      <c r="J49" s="113"/>
    </row>
    <row r="50" spans="2:10" ht="15" customHeight="1" x14ac:dyDescent="0.25">
      <c r="B50" s="107"/>
      <c r="C50" s="108"/>
      <c r="D50" s="108"/>
      <c r="E50" s="108"/>
      <c r="F50" s="109"/>
      <c r="G50" s="110"/>
      <c r="H50" s="111"/>
      <c r="I50" s="112"/>
      <c r="J50" s="113"/>
    </row>
    <row r="51" spans="2:10" ht="15" customHeight="1" x14ac:dyDescent="0.25">
      <c r="B51" s="107"/>
      <c r="C51" s="108"/>
      <c r="D51" s="108"/>
      <c r="E51" s="108"/>
      <c r="F51" s="109"/>
      <c r="G51" s="110"/>
      <c r="H51" s="111"/>
      <c r="I51" s="112"/>
      <c r="J51" s="113"/>
    </row>
    <row r="52" spans="2:10" ht="15" customHeight="1" x14ac:dyDescent="0.25">
      <c r="B52" s="119" t="s">
        <v>246</v>
      </c>
      <c r="C52" s="120"/>
      <c r="D52" s="120"/>
      <c r="E52" s="120"/>
      <c r="F52" s="121"/>
      <c r="G52" s="122">
        <f>SUM(G53:H57)</f>
        <v>0</v>
      </c>
      <c r="H52" s="123"/>
      <c r="I52" s="124">
        <v>0</v>
      </c>
      <c r="J52" s="125"/>
    </row>
    <row r="53" spans="2:10" ht="15" customHeight="1" x14ac:dyDescent="0.25">
      <c r="B53" s="107"/>
      <c r="C53" s="108"/>
      <c r="D53" s="108"/>
      <c r="E53" s="108"/>
      <c r="F53" s="109"/>
      <c r="G53" s="110"/>
      <c r="H53" s="111"/>
      <c r="I53" s="112"/>
      <c r="J53" s="113"/>
    </row>
    <row r="54" spans="2:10" ht="15" customHeight="1" x14ac:dyDescent="0.25">
      <c r="B54" s="107"/>
      <c r="C54" s="108"/>
      <c r="D54" s="108"/>
      <c r="E54" s="108"/>
      <c r="F54" s="109"/>
      <c r="G54" s="110"/>
      <c r="H54" s="111"/>
      <c r="I54" s="112"/>
      <c r="J54" s="113"/>
    </row>
    <row r="55" spans="2:10" ht="15" customHeight="1" x14ac:dyDescent="0.25">
      <c r="B55" s="107"/>
      <c r="C55" s="108"/>
      <c r="D55" s="108"/>
      <c r="E55" s="108"/>
      <c r="F55" s="109"/>
      <c r="G55" s="110"/>
      <c r="H55" s="111"/>
      <c r="I55" s="112"/>
      <c r="J55" s="113"/>
    </row>
    <row r="56" spans="2:10" ht="15" customHeight="1" x14ac:dyDescent="0.25">
      <c r="B56" s="107"/>
      <c r="C56" s="108"/>
      <c r="D56" s="108"/>
      <c r="E56" s="108"/>
      <c r="F56" s="109"/>
      <c r="G56" s="110"/>
      <c r="H56" s="111"/>
      <c r="I56" s="112"/>
      <c r="J56" s="113"/>
    </row>
    <row r="57" spans="2:10" ht="15" customHeight="1" x14ac:dyDescent="0.25">
      <c r="B57" s="107"/>
      <c r="C57" s="108"/>
      <c r="D57" s="108"/>
      <c r="E57" s="108"/>
      <c r="F57" s="109"/>
      <c r="G57" s="110"/>
      <c r="H57" s="111"/>
      <c r="I57" s="112"/>
      <c r="J57" s="113"/>
    </row>
    <row r="58" spans="2:10" ht="5.25" customHeight="1" x14ac:dyDescent="0.25"/>
    <row r="59" spans="2:10" ht="15" customHeight="1" x14ac:dyDescent="0.25">
      <c r="B59" s="114" t="s">
        <v>247</v>
      </c>
      <c r="C59" s="115"/>
      <c r="D59" s="115"/>
      <c r="E59" s="115"/>
      <c r="F59" s="116"/>
      <c r="G59" s="117">
        <f>G9+G11+G22+G33+G44+G46+G52</f>
        <v>0</v>
      </c>
      <c r="H59" s="118"/>
      <c r="I59" s="117">
        <f>((G9*I9)+(G11*I11)+(G22*I22)+(G33*I33)+(G44*I44)+(G46*I46)+(I52*G52))</f>
        <v>0</v>
      </c>
      <c r="J59" s="118"/>
    </row>
    <row r="60" spans="2:10" ht="15" customHeight="1" x14ac:dyDescent="0.25"/>
  </sheetData>
  <mergeCells count="154">
    <mergeCell ref="B20:F20"/>
    <mergeCell ref="G20:H20"/>
    <mergeCell ref="I20:J20"/>
    <mergeCell ref="B21:F21"/>
    <mergeCell ref="B7:J7"/>
    <mergeCell ref="G10:H10"/>
    <mergeCell ref="B9:F9"/>
    <mergeCell ref="B10:F10"/>
    <mergeCell ref="B11:F11"/>
    <mergeCell ref="G11:H11"/>
    <mergeCell ref="I11:J11"/>
    <mergeCell ref="G8:H8"/>
    <mergeCell ref="I8:J8"/>
    <mergeCell ref="B8:F8"/>
    <mergeCell ref="I9:J9"/>
    <mergeCell ref="I10:J10"/>
    <mergeCell ref="G9:H9"/>
    <mergeCell ref="B14:F14"/>
    <mergeCell ref="G14:H14"/>
    <mergeCell ref="I14:J14"/>
    <mergeCell ref="B15:F15"/>
    <mergeCell ref="G15:H15"/>
    <mergeCell ref="I15:J15"/>
    <mergeCell ref="B12:F12"/>
    <mergeCell ref="G12:H12"/>
    <mergeCell ref="I12:J12"/>
    <mergeCell ref="B13:F13"/>
    <mergeCell ref="G13:H13"/>
    <mergeCell ref="I13:J13"/>
    <mergeCell ref="B24:F24"/>
    <mergeCell ref="G24:H24"/>
    <mergeCell ref="I24:J24"/>
    <mergeCell ref="B25:F25"/>
    <mergeCell ref="G25:H25"/>
    <mergeCell ref="I25:J25"/>
    <mergeCell ref="G21:H21"/>
    <mergeCell ref="I21:J21"/>
    <mergeCell ref="B22:F22"/>
    <mergeCell ref="G22:H22"/>
    <mergeCell ref="I22:J22"/>
    <mergeCell ref="B23:F23"/>
    <mergeCell ref="G23:H23"/>
    <mergeCell ref="I23:J23"/>
    <mergeCell ref="G26:H26"/>
    <mergeCell ref="I26:J26"/>
    <mergeCell ref="B31:F31"/>
    <mergeCell ref="G31:H31"/>
    <mergeCell ref="I31:J31"/>
    <mergeCell ref="G29:H29"/>
    <mergeCell ref="I29:J29"/>
    <mergeCell ref="B30:F30"/>
    <mergeCell ref="G30:H30"/>
    <mergeCell ref="B16:F16"/>
    <mergeCell ref="G16:H16"/>
    <mergeCell ref="I16:J16"/>
    <mergeCell ref="B17:F17"/>
    <mergeCell ref="G17:H17"/>
    <mergeCell ref="I17:J17"/>
    <mergeCell ref="B18:F18"/>
    <mergeCell ref="G18:H18"/>
    <mergeCell ref="I18:J18"/>
    <mergeCell ref="B34:F34"/>
    <mergeCell ref="G34:H34"/>
    <mergeCell ref="I34:J34"/>
    <mergeCell ref="B35:F35"/>
    <mergeCell ref="G35:H35"/>
    <mergeCell ref="I35:J35"/>
    <mergeCell ref="B19:F19"/>
    <mergeCell ref="G19:H19"/>
    <mergeCell ref="I19:J19"/>
    <mergeCell ref="B33:F33"/>
    <mergeCell ref="G33:H33"/>
    <mergeCell ref="I33:J33"/>
    <mergeCell ref="I30:J30"/>
    <mergeCell ref="B32:F32"/>
    <mergeCell ref="G32:H32"/>
    <mergeCell ref="I32:J32"/>
    <mergeCell ref="B27:F27"/>
    <mergeCell ref="G27:H27"/>
    <mergeCell ref="I27:J27"/>
    <mergeCell ref="B28:F28"/>
    <mergeCell ref="G28:H28"/>
    <mergeCell ref="I28:J28"/>
    <mergeCell ref="B29:F29"/>
    <mergeCell ref="B26:F26"/>
    <mergeCell ref="B38:F38"/>
    <mergeCell ref="G38:H38"/>
    <mergeCell ref="I38:J38"/>
    <mergeCell ref="B39:F39"/>
    <mergeCell ref="G39:H39"/>
    <mergeCell ref="I39:J39"/>
    <mergeCell ref="B36:F36"/>
    <mergeCell ref="G36:H36"/>
    <mergeCell ref="I36:J36"/>
    <mergeCell ref="B37:F37"/>
    <mergeCell ref="G37:H37"/>
    <mergeCell ref="I37:J37"/>
    <mergeCell ref="B42:F42"/>
    <mergeCell ref="G42:H42"/>
    <mergeCell ref="I42:J42"/>
    <mergeCell ref="B43:F43"/>
    <mergeCell ref="G43:H43"/>
    <mergeCell ref="I43:J43"/>
    <mergeCell ref="B40:F40"/>
    <mergeCell ref="G40:H40"/>
    <mergeCell ref="I40:J40"/>
    <mergeCell ref="B41:F41"/>
    <mergeCell ref="G41:H41"/>
    <mergeCell ref="I41:J41"/>
    <mergeCell ref="B46:F46"/>
    <mergeCell ref="G46:H46"/>
    <mergeCell ref="I46:J46"/>
    <mergeCell ref="B47:F47"/>
    <mergeCell ref="G47:H47"/>
    <mergeCell ref="I47:J47"/>
    <mergeCell ref="B44:F44"/>
    <mergeCell ref="G44:H44"/>
    <mergeCell ref="I44:J44"/>
    <mergeCell ref="B45:F45"/>
    <mergeCell ref="G45:H45"/>
    <mergeCell ref="I45:J45"/>
    <mergeCell ref="B50:F50"/>
    <mergeCell ref="G50:H50"/>
    <mergeCell ref="I50:J50"/>
    <mergeCell ref="B48:F48"/>
    <mergeCell ref="G48:H48"/>
    <mergeCell ref="I48:J48"/>
    <mergeCell ref="B49:F49"/>
    <mergeCell ref="G49:H49"/>
    <mergeCell ref="I49:J49"/>
    <mergeCell ref="B53:F53"/>
    <mergeCell ref="G53:H53"/>
    <mergeCell ref="I53:J53"/>
    <mergeCell ref="B54:F54"/>
    <mergeCell ref="G54:H54"/>
    <mergeCell ref="I54:J54"/>
    <mergeCell ref="B51:F51"/>
    <mergeCell ref="G51:H51"/>
    <mergeCell ref="I51:J51"/>
    <mergeCell ref="B52:F52"/>
    <mergeCell ref="G52:H52"/>
    <mergeCell ref="I52:J52"/>
    <mergeCell ref="B57:F57"/>
    <mergeCell ref="G57:H57"/>
    <mergeCell ref="I57:J57"/>
    <mergeCell ref="B59:F59"/>
    <mergeCell ref="G59:H59"/>
    <mergeCell ref="I59:J59"/>
    <mergeCell ref="B55:F55"/>
    <mergeCell ref="G55:H55"/>
    <mergeCell ref="I55:J55"/>
    <mergeCell ref="B56:F56"/>
    <mergeCell ref="G56:H56"/>
    <mergeCell ref="I56:J5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4"/>
  <dimension ref="A1:K25"/>
  <sheetViews>
    <sheetView showGridLines="0" showRowColHeaders="0" workbookViewId="0">
      <pane ySplit="7" topLeftCell="A8" activePane="bottomLeft" state="frozen"/>
      <selection pane="bottomLeft"/>
    </sheetView>
  </sheetViews>
  <sheetFormatPr defaultColWidth="0" defaultRowHeight="15" customHeight="1" zeroHeight="1" x14ac:dyDescent="0.25"/>
  <cols>
    <col min="1" max="1" width="2.7109375" style="1" customWidth="1"/>
    <col min="2" max="10" width="9.140625" style="1" customWidth="1"/>
    <col min="11" max="11" width="2.7109375" style="1" customWidth="1"/>
    <col min="12" max="16384" width="9.140625" style="1" hidden="1"/>
  </cols>
  <sheetData>
    <row r="1" spans="2:10" ht="15" customHeight="1" x14ac:dyDescent="0.25"/>
    <row r="2" spans="2:10" ht="15" customHeight="1" x14ac:dyDescent="0.25"/>
    <row r="3" spans="2:10" ht="15" customHeight="1" x14ac:dyDescent="0.25"/>
    <row r="4" spans="2:10" ht="15" customHeight="1" x14ac:dyDescent="0.25"/>
    <row r="5" spans="2:10" ht="15" customHeight="1" x14ac:dyDescent="0.25"/>
    <row r="6" spans="2:10" ht="15" customHeight="1" x14ac:dyDescent="0.25"/>
    <row r="7" spans="2:10" ht="18.75" x14ac:dyDescent="0.25">
      <c r="B7" s="43" t="s">
        <v>248</v>
      </c>
      <c r="C7" s="43"/>
      <c r="D7" s="43"/>
      <c r="E7" s="43"/>
      <c r="F7" s="43"/>
      <c r="G7" s="43"/>
      <c r="H7" s="43"/>
      <c r="I7" s="43"/>
      <c r="J7" s="43"/>
    </row>
    <row r="8" spans="2:10" ht="15" customHeight="1" x14ac:dyDescent="0.25"/>
    <row r="9" spans="2:10" ht="15" customHeight="1" x14ac:dyDescent="0.25">
      <c r="B9" s="114" t="s">
        <v>249</v>
      </c>
      <c r="C9" s="115"/>
      <c r="D9" s="115"/>
      <c r="E9" s="115"/>
      <c r="F9" s="115"/>
      <c r="G9" s="115"/>
      <c r="H9" s="115"/>
      <c r="I9" s="115"/>
      <c r="J9" s="116"/>
    </row>
    <row r="10" spans="2:10" ht="15" customHeight="1" x14ac:dyDescent="0.25">
      <c r="B10" s="127" t="s">
        <v>250</v>
      </c>
      <c r="C10" s="128"/>
      <c r="D10" s="128"/>
      <c r="E10" s="128"/>
      <c r="F10" s="128"/>
      <c r="G10" s="128"/>
      <c r="H10" s="132" t="s">
        <v>251</v>
      </c>
      <c r="I10" s="132"/>
      <c r="J10" s="15" t="s">
        <v>252</v>
      </c>
    </row>
    <row r="11" spans="2:10" ht="15" customHeight="1" x14ac:dyDescent="0.25">
      <c r="B11" s="129" t="s">
        <v>253</v>
      </c>
      <c r="C11" s="130"/>
      <c r="D11" s="130"/>
      <c r="E11" s="130"/>
      <c r="F11" s="130"/>
      <c r="G11" s="130"/>
      <c r="H11" s="131">
        <f>100-H12</f>
        <v>100</v>
      </c>
      <c r="I11" s="131"/>
      <c r="J11" s="15" t="s">
        <v>255</v>
      </c>
    </row>
    <row r="12" spans="2:10" ht="15" customHeight="1" x14ac:dyDescent="0.25">
      <c r="B12" s="129" t="s">
        <v>254</v>
      </c>
      <c r="C12" s="130"/>
      <c r="D12" s="130"/>
      <c r="E12" s="130"/>
      <c r="F12" s="130"/>
      <c r="G12" s="130"/>
      <c r="H12" s="133"/>
      <c r="I12" s="133"/>
      <c r="J12" s="20"/>
    </row>
    <row r="13" spans="2:10" ht="15" customHeight="1" x14ac:dyDescent="0.25">
      <c r="B13" s="17"/>
      <c r="C13" s="17"/>
      <c r="D13" s="17"/>
      <c r="E13" s="17"/>
      <c r="F13" s="17"/>
      <c r="G13" s="18"/>
      <c r="H13" s="135" t="s">
        <v>256</v>
      </c>
      <c r="I13" s="132"/>
      <c r="J13" s="19">
        <f>H12*J12/100</f>
        <v>0</v>
      </c>
    </row>
    <row r="14" spans="2:10" ht="15" customHeight="1" x14ac:dyDescent="0.25"/>
    <row r="15" spans="2:10" ht="15" customHeight="1" x14ac:dyDescent="0.25">
      <c r="B15" s="114" t="s">
        <v>257</v>
      </c>
      <c r="C15" s="115"/>
      <c r="D15" s="115"/>
      <c r="E15" s="115"/>
      <c r="F15" s="115"/>
      <c r="G15" s="115"/>
      <c r="H15" s="115"/>
      <c r="I15" s="115"/>
      <c r="J15" s="116"/>
    </row>
    <row r="16" spans="2:10" ht="15" customHeight="1" x14ac:dyDescent="0.25">
      <c r="B16" s="127" t="s">
        <v>258</v>
      </c>
      <c r="C16" s="128"/>
      <c r="D16" s="128"/>
      <c r="E16" s="128"/>
      <c r="F16" s="128"/>
      <c r="G16" s="128"/>
      <c r="H16" s="132" t="s">
        <v>261</v>
      </c>
      <c r="I16" s="132"/>
      <c r="J16" s="15" t="s">
        <v>252</v>
      </c>
    </row>
    <row r="17" spans="2:10" ht="15" customHeight="1" x14ac:dyDescent="0.25">
      <c r="B17" s="129" t="s">
        <v>259</v>
      </c>
      <c r="C17" s="130"/>
      <c r="D17" s="130"/>
      <c r="E17" s="130"/>
      <c r="F17" s="130"/>
      <c r="G17" s="130"/>
      <c r="H17" s="131">
        <f>100-H18</f>
        <v>100</v>
      </c>
      <c r="I17" s="131"/>
      <c r="J17" s="15" t="s">
        <v>255</v>
      </c>
    </row>
    <row r="18" spans="2:10" ht="15" customHeight="1" x14ac:dyDescent="0.25">
      <c r="B18" s="129" t="s">
        <v>260</v>
      </c>
      <c r="C18" s="130"/>
      <c r="D18" s="130"/>
      <c r="E18" s="130"/>
      <c r="F18" s="130"/>
      <c r="G18" s="130"/>
      <c r="H18" s="133"/>
      <c r="I18" s="133"/>
      <c r="J18" s="20"/>
    </row>
    <row r="19" spans="2:10" ht="15" customHeight="1" x14ac:dyDescent="0.25">
      <c r="B19" s="17"/>
      <c r="C19" s="17"/>
      <c r="D19" s="17"/>
      <c r="E19" s="17"/>
      <c r="F19" s="17"/>
      <c r="G19" s="18"/>
      <c r="H19" s="135" t="s">
        <v>256</v>
      </c>
      <c r="I19" s="132"/>
      <c r="J19" s="19">
        <f>H18*J18/100</f>
        <v>0</v>
      </c>
    </row>
    <row r="20" spans="2:10" ht="15" customHeight="1" x14ac:dyDescent="0.25"/>
    <row r="21" spans="2:10" ht="15" customHeight="1" x14ac:dyDescent="0.25">
      <c r="B21" s="114" t="s">
        <v>262</v>
      </c>
      <c r="C21" s="115"/>
      <c r="D21" s="115"/>
      <c r="E21" s="115"/>
      <c r="F21" s="115"/>
      <c r="G21" s="115"/>
      <c r="H21" s="115"/>
      <c r="I21" s="115"/>
      <c r="J21" s="116"/>
    </row>
    <row r="22" spans="2:10" ht="15" customHeight="1" x14ac:dyDescent="0.25">
      <c r="B22" s="127" t="s">
        <v>263</v>
      </c>
      <c r="C22" s="128"/>
      <c r="D22" s="128"/>
      <c r="E22" s="128"/>
      <c r="F22" s="128"/>
      <c r="G22" s="128"/>
      <c r="H22" s="128"/>
      <c r="I22" s="128"/>
      <c r="J22" s="15" t="s">
        <v>252</v>
      </c>
    </row>
    <row r="23" spans="2:10" ht="15" customHeight="1" x14ac:dyDescent="0.25">
      <c r="B23" s="129" t="s">
        <v>264</v>
      </c>
      <c r="C23" s="130"/>
      <c r="D23" s="130"/>
      <c r="E23" s="130"/>
      <c r="F23" s="130"/>
      <c r="G23" s="130"/>
      <c r="H23" s="130"/>
      <c r="I23" s="130"/>
      <c r="J23" s="16"/>
    </row>
    <row r="24" spans="2:10" ht="15" customHeight="1" x14ac:dyDescent="0.25">
      <c r="B24" s="129" t="s">
        <v>265</v>
      </c>
      <c r="C24" s="130"/>
      <c r="D24" s="130"/>
      <c r="E24" s="130"/>
      <c r="F24" s="130"/>
      <c r="G24" s="130"/>
      <c r="H24" s="130"/>
      <c r="I24" s="133"/>
      <c r="J24" s="134"/>
    </row>
    <row r="25" spans="2:10" ht="15" customHeight="1" x14ac:dyDescent="0.25"/>
  </sheetData>
  <mergeCells count="22">
    <mergeCell ref="B7:J7"/>
    <mergeCell ref="B15:J15"/>
    <mergeCell ref="B12:G12"/>
    <mergeCell ref="H12:I12"/>
    <mergeCell ref="H13:I13"/>
    <mergeCell ref="B11:G11"/>
    <mergeCell ref="B22:I22"/>
    <mergeCell ref="B23:I23"/>
    <mergeCell ref="B24:H24"/>
    <mergeCell ref="B9:J9"/>
    <mergeCell ref="H11:I11"/>
    <mergeCell ref="H10:I10"/>
    <mergeCell ref="B10:G10"/>
    <mergeCell ref="I24:J24"/>
    <mergeCell ref="B21:J21"/>
    <mergeCell ref="B18:G18"/>
    <mergeCell ref="H18:I18"/>
    <mergeCell ref="H19:I19"/>
    <mergeCell ref="B16:G16"/>
    <mergeCell ref="H16:I16"/>
    <mergeCell ref="B17:G17"/>
    <mergeCell ref="H17:I17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5"/>
  <dimension ref="A1:K109"/>
  <sheetViews>
    <sheetView showGridLines="0" showRowColHeaders="0" workbookViewId="0">
      <pane ySplit="7" topLeftCell="A8" activePane="bottomLeft" state="frozen"/>
      <selection pane="bottomLeft"/>
    </sheetView>
  </sheetViews>
  <sheetFormatPr defaultColWidth="0" defaultRowHeight="15" customHeight="1" zeroHeight="1" x14ac:dyDescent="0.25"/>
  <cols>
    <col min="1" max="1" width="2.7109375" style="1" customWidth="1"/>
    <col min="2" max="3" width="22.7109375" style="1" customWidth="1"/>
    <col min="4" max="10" width="9.140625" style="1" customWidth="1"/>
    <col min="11" max="11" width="2.7109375" style="1" customWidth="1"/>
    <col min="12" max="16384" width="9.140625" style="1" hidden="1"/>
  </cols>
  <sheetData>
    <row r="1" spans="2:10" ht="15" customHeight="1" x14ac:dyDescent="0.25"/>
    <row r="2" spans="2:10" ht="15" customHeight="1" x14ac:dyDescent="0.25"/>
    <row r="3" spans="2:10" ht="15" customHeight="1" x14ac:dyDescent="0.25"/>
    <row r="4" spans="2:10" ht="15" customHeight="1" x14ac:dyDescent="0.25"/>
    <row r="5" spans="2:10" ht="15" customHeight="1" x14ac:dyDescent="0.25"/>
    <row r="6" spans="2:10" ht="15" customHeight="1" x14ac:dyDescent="0.25"/>
    <row r="7" spans="2:10" ht="18.75" x14ac:dyDescent="0.25">
      <c r="B7" s="43" t="s">
        <v>352</v>
      </c>
      <c r="C7" s="43"/>
      <c r="D7" s="43"/>
      <c r="E7" s="43"/>
      <c r="F7" s="43"/>
      <c r="G7" s="43"/>
      <c r="H7" s="43"/>
      <c r="I7" s="43"/>
      <c r="J7" s="43"/>
    </row>
    <row r="8" spans="2:10" ht="15" customHeight="1" x14ac:dyDescent="0.25"/>
    <row r="9" spans="2:10" ht="15" customHeight="1" x14ac:dyDescent="0.25">
      <c r="B9" s="114" t="s">
        <v>266</v>
      </c>
      <c r="C9" s="115"/>
      <c r="D9" s="115"/>
      <c r="E9" s="115"/>
      <c r="F9" s="115"/>
      <c r="G9" s="115"/>
      <c r="H9" s="115"/>
      <c r="I9" s="115"/>
      <c r="J9" s="116"/>
    </row>
    <row r="10" spans="2:10" ht="8.25" customHeight="1" x14ac:dyDescent="0.25"/>
    <row r="11" spans="2:10" ht="21" customHeight="1" x14ac:dyDescent="0.25">
      <c r="B11" s="136" t="s">
        <v>278</v>
      </c>
      <c r="C11" s="146"/>
      <c r="D11" s="146" t="s">
        <v>272</v>
      </c>
      <c r="E11" s="136" t="s">
        <v>270</v>
      </c>
      <c r="F11" s="137"/>
      <c r="G11" s="137"/>
      <c r="H11" s="136" t="s">
        <v>267</v>
      </c>
      <c r="I11" s="137"/>
      <c r="J11" s="146"/>
    </row>
    <row r="12" spans="2:10" ht="28.5" customHeight="1" x14ac:dyDescent="0.25">
      <c r="B12" s="165"/>
      <c r="C12" s="166"/>
      <c r="D12" s="166"/>
      <c r="E12" s="21" t="s">
        <v>271</v>
      </c>
      <c r="F12" s="167" t="s">
        <v>273</v>
      </c>
      <c r="G12" s="167"/>
      <c r="H12" s="21" t="s">
        <v>268</v>
      </c>
      <c r="I12" s="167" t="s">
        <v>269</v>
      </c>
      <c r="J12" s="166"/>
    </row>
    <row r="13" spans="2:10" ht="15" customHeight="1" x14ac:dyDescent="0.25">
      <c r="B13" s="161"/>
      <c r="C13" s="162"/>
      <c r="D13" s="23"/>
      <c r="E13" s="24"/>
      <c r="F13" s="163">
        <f>D13*E13</f>
        <v>0</v>
      </c>
      <c r="G13" s="164"/>
      <c r="H13" s="24"/>
      <c r="I13" s="163">
        <f>D13*H13</f>
        <v>0</v>
      </c>
      <c r="J13" s="164"/>
    </row>
    <row r="14" spans="2:10" ht="15" customHeight="1" x14ac:dyDescent="0.25">
      <c r="B14" s="159"/>
      <c r="C14" s="160"/>
      <c r="D14" s="26"/>
      <c r="E14" s="27"/>
      <c r="F14" s="138">
        <f t="shared" ref="F14:F53" si="0">D14*E14</f>
        <v>0</v>
      </c>
      <c r="G14" s="139"/>
      <c r="H14" s="27"/>
      <c r="I14" s="138">
        <f t="shared" ref="I14:I53" si="1">D14*H14</f>
        <v>0</v>
      </c>
      <c r="J14" s="139"/>
    </row>
    <row r="15" spans="2:10" ht="15" customHeight="1" x14ac:dyDescent="0.25">
      <c r="B15" s="159"/>
      <c r="C15" s="160"/>
      <c r="D15" s="26"/>
      <c r="E15" s="27"/>
      <c r="F15" s="138">
        <f t="shared" si="0"/>
        <v>0</v>
      </c>
      <c r="G15" s="139"/>
      <c r="H15" s="27"/>
      <c r="I15" s="138">
        <f t="shared" si="1"/>
        <v>0</v>
      </c>
      <c r="J15" s="139"/>
    </row>
    <row r="16" spans="2:10" ht="15" customHeight="1" x14ac:dyDescent="0.25">
      <c r="B16" s="159"/>
      <c r="C16" s="160"/>
      <c r="D16" s="26"/>
      <c r="E16" s="27"/>
      <c r="F16" s="138">
        <f t="shared" si="0"/>
        <v>0</v>
      </c>
      <c r="G16" s="139"/>
      <c r="H16" s="27"/>
      <c r="I16" s="138">
        <f t="shared" si="1"/>
        <v>0</v>
      </c>
      <c r="J16" s="139"/>
    </row>
    <row r="17" spans="2:10" ht="15" customHeight="1" x14ac:dyDescent="0.25">
      <c r="B17" s="159"/>
      <c r="C17" s="160"/>
      <c r="D17" s="26"/>
      <c r="E17" s="27"/>
      <c r="F17" s="138">
        <f t="shared" si="0"/>
        <v>0</v>
      </c>
      <c r="G17" s="139"/>
      <c r="H17" s="27"/>
      <c r="I17" s="138">
        <f t="shared" si="1"/>
        <v>0</v>
      </c>
      <c r="J17" s="139"/>
    </row>
    <row r="18" spans="2:10" ht="15" customHeight="1" x14ac:dyDescent="0.25">
      <c r="B18" s="159"/>
      <c r="C18" s="160"/>
      <c r="D18" s="26"/>
      <c r="E18" s="27"/>
      <c r="F18" s="138">
        <f t="shared" si="0"/>
        <v>0</v>
      </c>
      <c r="G18" s="139"/>
      <c r="H18" s="27"/>
      <c r="I18" s="138">
        <f t="shared" si="1"/>
        <v>0</v>
      </c>
      <c r="J18" s="139"/>
    </row>
    <row r="19" spans="2:10" ht="15" customHeight="1" x14ac:dyDescent="0.25">
      <c r="B19" s="159"/>
      <c r="C19" s="160"/>
      <c r="D19" s="26"/>
      <c r="E19" s="27"/>
      <c r="F19" s="138">
        <f t="shared" si="0"/>
        <v>0</v>
      </c>
      <c r="G19" s="139"/>
      <c r="H19" s="27"/>
      <c r="I19" s="138">
        <f t="shared" si="1"/>
        <v>0</v>
      </c>
      <c r="J19" s="139"/>
    </row>
    <row r="20" spans="2:10" ht="15" customHeight="1" x14ac:dyDescent="0.25">
      <c r="B20" s="159"/>
      <c r="C20" s="160"/>
      <c r="D20" s="26"/>
      <c r="E20" s="27"/>
      <c r="F20" s="138">
        <f t="shared" si="0"/>
        <v>0</v>
      </c>
      <c r="G20" s="139"/>
      <c r="H20" s="27"/>
      <c r="I20" s="138">
        <f t="shared" si="1"/>
        <v>0</v>
      </c>
      <c r="J20" s="139"/>
    </row>
    <row r="21" spans="2:10" ht="15" customHeight="1" x14ac:dyDescent="0.25">
      <c r="B21" s="159"/>
      <c r="C21" s="160"/>
      <c r="D21" s="26"/>
      <c r="E21" s="27"/>
      <c r="F21" s="138">
        <f t="shared" si="0"/>
        <v>0</v>
      </c>
      <c r="G21" s="139"/>
      <c r="H21" s="27"/>
      <c r="I21" s="138">
        <f t="shared" si="1"/>
        <v>0</v>
      </c>
      <c r="J21" s="139"/>
    </row>
    <row r="22" spans="2:10" ht="15" customHeight="1" x14ac:dyDescent="0.25">
      <c r="B22" s="159"/>
      <c r="C22" s="160"/>
      <c r="D22" s="26"/>
      <c r="E22" s="27"/>
      <c r="F22" s="138">
        <f t="shared" si="0"/>
        <v>0</v>
      </c>
      <c r="G22" s="139"/>
      <c r="H22" s="27"/>
      <c r="I22" s="138">
        <f t="shared" si="1"/>
        <v>0</v>
      </c>
      <c r="J22" s="139"/>
    </row>
    <row r="23" spans="2:10" ht="15" customHeight="1" x14ac:dyDescent="0.25">
      <c r="B23" s="159"/>
      <c r="C23" s="160"/>
      <c r="D23" s="26"/>
      <c r="E23" s="27"/>
      <c r="F23" s="138">
        <f t="shared" si="0"/>
        <v>0</v>
      </c>
      <c r="G23" s="139"/>
      <c r="H23" s="27"/>
      <c r="I23" s="138">
        <f t="shared" si="1"/>
        <v>0</v>
      </c>
      <c r="J23" s="139"/>
    </row>
    <row r="24" spans="2:10" ht="15" customHeight="1" x14ac:dyDescent="0.25">
      <c r="B24" s="159"/>
      <c r="C24" s="160"/>
      <c r="D24" s="26"/>
      <c r="E24" s="27"/>
      <c r="F24" s="138">
        <f t="shared" si="0"/>
        <v>0</v>
      </c>
      <c r="G24" s="139"/>
      <c r="H24" s="27"/>
      <c r="I24" s="138">
        <f t="shared" si="1"/>
        <v>0</v>
      </c>
      <c r="J24" s="139"/>
    </row>
    <row r="25" spans="2:10" ht="15" customHeight="1" x14ac:dyDescent="0.25">
      <c r="B25" s="159"/>
      <c r="C25" s="160"/>
      <c r="D25" s="26"/>
      <c r="E25" s="27"/>
      <c r="F25" s="138">
        <f t="shared" si="0"/>
        <v>0</v>
      </c>
      <c r="G25" s="139"/>
      <c r="H25" s="27"/>
      <c r="I25" s="138">
        <f t="shared" si="1"/>
        <v>0</v>
      </c>
      <c r="J25" s="139"/>
    </row>
    <row r="26" spans="2:10" ht="15" customHeight="1" x14ac:dyDescent="0.25">
      <c r="B26" s="159"/>
      <c r="C26" s="160"/>
      <c r="D26" s="26"/>
      <c r="E26" s="27"/>
      <c r="F26" s="138">
        <f t="shared" si="0"/>
        <v>0</v>
      </c>
      <c r="G26" s="139"/>
      <c r="H26" s="27"/>
      <c r="I26" s="138">
        <f t="shared" si="1"/>
        <v>0</v>
      </c>
      <c r="J26" s="139"/>
    </row>
    <row r="27" spans="2:10" ht="15" customHeight="1" x14ac:dyDescent="0.25">
      <c r="B27" s="159"/>
      <c r="C27" s="160"/>
      <c r="D27" s="26"/>
      <c r="E27" s="27"/>
      <c r="F27" s="138">
        <f t="shared" si="0"/>
        <v>0</v>
      </c>
      <c r="G27" s="139"/>
      <c r="H27" s="27"/>
      <c r="I27" s="138">
        <f t="shared" si="1"/>
        <v>0</v>
      </c>
      <c r="J27" s="139"/>
    </row>
    <row r="28" spans="2:10" ht="15" customHeight="1" x14ac:dyDescent="0.25">
      <c r="B28" s="159"/>
      <c r="C28" s="160"/>
      <c r="D28" s="26"/>
      <c r="E28" s="27"/>
      <c r="F28" s="138">
        <f t="shared" si="0"/>
        <v>0</v>
      </c>
      <c r="G28" s="139"/>
      <c r="H28" s="27"/>
      <c r="I28" s="138">
        <f t="shared" si="1"/>
        <v>0</v>
      </c>
      <c r="J28" s="139"/>
    </row>
    <row r="29" spans="2:10" ht="15" customHeight="1" x14ac:dyDescent="0.25">
      <c r="B29" s="159"/>
      <c r="C29" s="160"/>
      <c r="D29" s="26"/>
      <c r="E29" s="27"/>
      <c r="F29" s="138">
        <f t="shared" si="0"/>
        <v>0</v>
      </c>
      <c r="G29" s="139"/>
      <c r="H29" s="27"/>
      <c r="I29" s="138">
        <f t="shared" si="1"/>
        <v>0</v>
      </c>
      <c r="J29" s="139"/>
    </row>
    <row r="30" spans="2:10" ht="15" customHeight="1" x14ac:dyDescent="0.25">
      <c r="B30" s="159"/>
      <c r="C30" s="160"/>
      <c r="D30" s="26"/>
      <c r="E30" s="27"/>
      <c r="F30" s="138">
        <f t="shared" si="0"/>
        <v>0</v>
      </c>
      <c r="G30" s="139"/>
      <c r="H30" s="27"/>
      <c r="I30" s="138">
        <f t="shared" si="1"/>
        <v>0</v>
      </c>
      <c r="J30" s="139"/>
    </row>
    <row r="31" spans="2:10" ht="15" customHeight="1" x14ac:dyDescent="0.25">
      <c r="B31" s="159"/>
      <c r="C31" s="160"/>
      <c r="D31" s="26"/>
      <c r="E31" s="27"/>
      <c r="F31" s="138">
        <f t="shared" si="0"/>
        <v>0</v>
      </c>
      <c r="G31" s="139"/>
      <c r="H31" s="27"/>
      <c r="I31" s="138">
        <f t="shared" si="1"/>
        <v>0</v>
      </c>
      <c r="J31" s="139"/>
    </row>
    <row r="32" spans="2:10" ht="15" customHeight="1" x14ac:dyDescent="0.25">
      <c r="B32" s="159"/>
      <c r="C32" s="160"/>
      <c r="D32" s="26"/>
      <c r="E32" s="27"/>
      <c r="F32" s="138">
        <f t="shared" si="0"/>
        <v>0</v>
      </c>
      <c r="G32" s="139"/>
      <c r="H32" s="27"/>
      <c r="I32" s="138">
        <f t="shared" si="1"/>
        <v>0</v>
      </c>
      <c r="J32" s="139"/>
    </row>
    <row r="33" spans="2:10" ht="15" customHeight="1" x14ac:dyDescent="0.25">
      <c r="B33" s="159"/>
      <c r="C33" s="160"/>
      <c r="D33" s="26"/>
      <c r="E33" s="27"/>
      <c r="F33" s="138">
        <f t="shared" si="0"/>
        <v>0</v>
      </c>
      <c r="G33" s="139"/>
      <c r="H33" s="27"/>
      <c r="I33" s="138">
        <f t="shared" si="1"/>
        <v>0</v>
      </c>
      <c r="J33" s="139"/>
    </row>
    <row r="34" spans="2:10" ht="15" customHeight="1" x14ac:dyDescent="0.25">
      <c r="B34" s="159"/>
      <c r="C34" s="160"/>
      <c r="D34" s="26"/>
      <c r="E34" s="27"/>
      <c r="F34" s="138">
        <f t="shared" si="0"/>
        <v>0</v>
      </c>
      <c r="G34" s="139"/>
      <c r="H34" s="27"/>
      <c r="I34" s="138">
        <f t="shared" si="1"/>
        <v>0</v>
      </c>
      <c r="J34" s="139"/>
    </row>
    <row r="35" spans="2:10" ht="15" customHeight="1" x14ac:dyDescent="0.25">
      <c r="B35" s="159"/>
      <c r="C35" s="160"/>
      <c r="D35" s="26"/>
      <c r="E35" s="27"/>
      <c r="F35" s="138">
        <f t="shared" si="0"/>
        <v>0</v>
      </c>
      <c r="G35" s="139"/>
      <c r="H35" s="27"/>
      <c r="I35" s="138">
        <f t="shared" si="1"/>
        <v>0</v>
      </c>
      <c r="J35" s="139"/>
    </row>
    <row r="36" spans="2:10" ht="15" customHeight="1" x14ac:dyDescent="0.25">
      <c r="B36" s="159"/>
      <c r="C36" s="160"/>
      <c r="D36" s="26"/>
      <c r="E36" s="27"/>
      <c r="F36" s="138">
        <f t="shared" si="0"/>
        <v>0</v>
      </c>
      <c r="G36" s="139"/>
      <c r="H36" s="27"/>
      <c r="I36" s="138">
        <f t="shared" si="1"/>
        <v>0</v>
      </c>
      <c r="J36" s="139"/>
    </row>
    <row r="37" spans="2:10" ht="15" customHeight="1" x14ac:dyDescent="0.25">
      <c r="B37" s="159"/>
      <c r="C37" s="160"/>
      <c r="D37" s="26"/>
      <c r="E37" s="27"/>
      <c r="F37" s="138">
        <f t="shared" si="0"/>
        <v>0</v>
      </c>
      <c r="G37" s="139"/>
      <c r="H37" s="27"/>
      <c r="I37" s="138">
        <f t="shared" si="1"/>
        <v>0</v>
      </c>
      <c r="J37" s="139"/>
    </row>
    <row r="38" spans="2:10" ht="15" customHeight="1" x14ac:dyDescent="0.25">
      <c r="B38" s="159"/>
      <c r="C38" s="160"/>
      <c r="D38" s="26"/>
      <c r="E38" s="27"/>
      <c r="F38" s="138">
        <f t="shared" si="0"/>
        <v>0</v>
      </c>
      <c r="G38" s="139"/>
      <c r="H38" s="27"/>
      <c r="I38" s="138">
        <f t="shared" si="1"/>
        <v>0</v>
      </c>
      <c r="J38" s="139"/>
    </row>
    <row r="39" spans="2:10" ht="15" customHeight="1" x14ac:dyDescent="0.25">
      <c r="B39" s="159"/>
      <c r="C39" s="160"/>
      <c r="D39" s="26"/>
      <c r="E39" s="27"/>
      <c r="F39" s="138">
        <f t="shared" si="0"/>
        <v>0</v>
      </c>
      <c r="G39" s="139"/>
      <c r="H39" s="27"/>
      <c r="I39" s="138">
        <f t="shared" si="1"/>
        <v>0</v>
      </c>
      <c r="J39" s="139"/>
    </row>
    <row r="40" spans="2:10" ht="15" customHeight="1" x14ac:dyDescent="0.25">
      <c r="B40" s="159"/>
      <c r="C40" s="160"/>
      <c r="D40" s="26"/>
      <c r="E40" s="27"/>
      <c r="F40" s="138">
        <f t="shared" si="0"/>
        <v>0</v>
      </c>
      <c r="G40" s="139"/>
      <c r="H40" s="27"/>
      <c r="I40" s="138">
        <f t="shared" si="1"/>
        <v>0</v>
      </c>
      <c r="J40" s="139"/>
    </row>
    <row r="41" spans="2:10" ht="15" customHeight="1" x14ac:dyDescent="0.25">
      <c r="B41" s="159"/>
      <c r="C41" s="160"/>
      <c r="D41" s="26"/>
      <c r="E41" s="27"/>
      <c r="F41" s="138">
        <f t="shared" si="0"/>
        <v>0</v>
      </c>
      <c r="G41" s="139"/>
      <c r="H41" s="27"/>
      <c r="I41" s="138">
        <f t="shared" si="1"/>
        <v>0</v>
      </c>
      <c r="J41" s="139"/>
    </row>
    <row r="42" spans="2:10" ht="15" customHeight="1" x14ac:dyDescent="0.25">
      <c r="B42" s="159"/>
      <c r="C42" s="160"/>
      <c r="D42" s="26"/>
      <c r="E42" s="27"/>
      <c r="F42" s="138">
        <f t="shared" si="0"/>
        <v>0</v>
      </c>
      <c r="G42" s="139"/>
      <c r="H42" s="27"/>
      <c r="I42" s="138">
        <f t="shared" si="1"/>
        <v>0</v>
      </c>
      <c r="J42" s="139"/>
    </row>
    <row r="43" spans="2:10" ht="15" customHeight="1" x14ac:dyDescent="0.25">
      <c r="B43" s="159"/>
      <c r="C43" s="160"/>
      <c r="D43" s="26"/>
      <c r="E43" s="27"/>
      <c r="F43" s="138">
        <f t="shared" si="0"/>
        <v>0</v>
      </c>
      <c r="G43" s="139"/>
      <c r="H43" s="27"/>
      <c r="I43" s="138">
        <f t="shared" si="1"/>
        <v>0</v>
      </c>
      <c r="J43" s="139"/>
    </row>
    <row r="44" spans="2:10" ht="15" customHeight="1" x14ac:dyDescent="0.25">
      <c r="B44" s="159"/>
      <c r="C44" s="160"/>
      <c r="D44" s="26"/>
      <c r="E44" s="27"/>
      <c r="F44" s="138">
        <f t="shared" si="0"/>
        <v>0</v>
      </c>
      <c r="G44" s="139"/>
      <c r="H44" s="27"/>
      <c r="I44" s="138">
        <f t="shared" si="1"/>
        <v>0</v>
      </c>
      <c r="J44" s="139"/>
    </row>
    <row r="45" spans="2:10" ht="15" customHeight="1" x14ac:dyDescent="0.25">
      <c r="B45" s="159"/>
      <c r="C45" s="160"/>
      <c r="D45" s="26"/>
      <c r="E45" s="27"/>
      <c r="F45" s="138">
        <f t="shared" si="0"/>
        <v>0</v>
      </c>
      <c r="G45" s="139"/>
      <c r="H45" s="27"/>
      <c r="I45" s="138">
        <f t="shared" si="1"/>
        <v>0</v>
      </c>
      <c r="J45" s="139"/>
    </row>
    <row r="46" spans="2:10" ht="15" customHeight="1" x14ac:dyDescent="0.25">
      <c r="B46" s="159"/>
      <c r="C46" s="160"/>
      <c r="D46" s="26"/>
      <c r="E46" s="27"/>
      <c r="F46" s="138">
        <f t="shared" si="0"/>
        <v>0</v>
      </c>
      <c r="G46" s="139"/>
      <c r="H46" s="27"/>
      <c r="I46" s="138">
        <f t="shared" si="1"/>
        <v>0</v>
      </c>
      <c r="J46" s="139"/>
    </row>
    <row r="47" spans="2:10" ht="15" customHeight="1" x14ac:dyDescent="0.25">
      <c r="B47" s="159"/>
      <c r="C47" s="160"/>
      <c r="D47" s="26"/>
      <c r="E47" s="27"/>
      <c r="F47" s="138">
        <f t="shared" si="0"/>
        <v>0</v>
      </c>
      <c r="G47" s="139"/>
      <c r="H47" s="27"/>
      <c r="I47" s="138">
        <f t="shared" si="1"/>
        <v>0</v>
      </c>
      <c r="J47" s="139"/>
    </row>
    <row r="48" spans="2:10" ht="15" customHeight="1" x14ac:dyDescent="0.25">
      <c r="B48" s="159"/>
      <c r="C48" s="160"/>
      <c r="D48" s="26"/>
      <c r="E48" s="27"/>
      <c r="F48" s="138">
        <f t="shared" si="0"/>
        <v>0</v>
      </c>
      <c r="G48" s="139"/>
      <c r="H48" s="27"/>
      <c r="I48" s="138">
        <f t="shared" si="1"/>
        <v>0</v>
      </c>
      <c r="J48" s="139"/>
    </row>
    <row r="49" spans="2:10" ht="15" customHeight="1" x14ac:dyDescent="0.25">
      <c r="B49" s="159"/>
      <c r="C49" s="160"/>
      <c r="D49" s="26"/>
      <c r="E49" s="27"/>
      <c r="F49" s="138">
        <f t="shared" si="0"/>
        <v>0</v>
      </c>
      <c r="G49" s="139"/>
      <c r="H49" s="27"/>
      <c r="I49" s="138">
        <f t="shared" si="1"/>
        <v>0</v>
      </c>
      <c r="J49" s="139"/>
    </row>
    <row r="50" spans="2:10" ht="15" customHeight="1" x14ac:dyDescent="0.25">
      <c r="B50" s="159"/>
      <c r="C50" s="160"/>
      <c r="D50" s="26"/>
      <c r="E50" s="27"/>
      <c r="F50" s="138">
        <f t="shared" si="0"/>
        <v>0</v>
      </c>
      <c r="G50" s="139"/>
      <c r="H50" s="27"/>
      <c r="I50" s="138">
        <f t="shared" si="1"/>
        <v>0</v>
      </c>
      <c r="J50" s="139"/>
    </row>
    <row r="51" spans="2:10" ht="15" customHeight="1" x14ac:dyDescent="0.25">
      <c r="B51" s="159"/>
      <c r="C51" s="160"/>
      <c r="D51" s="26"/>
      <c r="E51" s="27"/>
      <c r="F51" s="138">
        <f t="shared" si="0"/>
        <v>0</v>
      </c>
      <c r="G51" s="139"/>
      <c r="H51" s="27"/>
      <c r="I51" s="138">
        <f t="shared" si="1"/>
        <v>0</v>
      </c>
      <c r="J51" s="139"/>
    </row>
    <row r="52" spans="2:10" ht="15" customHeight="1" x14ac:dyDescent="0.25">
      <c r="B52" s="159"/>
      <c r="C52" s="160"/>
      <c r="D52" s="26"/>
      <c r="E52" s="27"/>
      <c r="F52" s="138">
        <f t="shared" si="0"/>
        <v>0</v>
      </c>
      <c r="G52" s="139"/>
      <c r="H52" s="27"/>
      <c r="I52" s="138">
        <f t="shared" si="1"/>
        <v>0</v>
      </c>
      <c r="J52" s="139"/>
    </row>
    <row r="53" spans="2:10" ht="15" customHeight="1" x14ac:dyDescent="0.25">
      <c r="B53" s="150"/>
      <c r="C53" s="151"/>
      <c r="D53" s="25"/>
      <c r="E53" s="22"/>
      <c r="F53" s="138">
        <f t="shared" si="0"/>
        <v>0</v>
      </c>
      <c r="G53" s="139"/>
      <c r="H53" s="22"/>
      <c r="I53" s="152">
        <f t="shared" si="1"/>
        <v>0</v>
      </c>
      <c r="J53" s="153"/>
    </row>
    <row r="54" spans="2:10" ht="20.25" customHeight="1" x14ac:dyDescent="0.25">
      <c r="B54" s="154" t="s">
        <v>274</v>
      </c>
      <c r="C54" s="155"/>
      <c r="D54" s="156">
        <f>SUM(F13:G53)</f>
        <v>0</v>
      </c>
      <c r="E54" s="155"/>
      <c r="F54" s="157" t="s">
        <v>275</v>
      </c>
      <c r="G54" s="157"/>
      <c r="H54" s="157"/>
      <c r="I54" s="156">
        <f>SUM(I13:J53)</f>
        <v>0</v>
      </c>
      <c r="J54" s="158"/>
    </row>
    <row r="55" spans="2:10" ht="15" customHeight="1" x14ac:dyDescent="0.25"/>
    <row r="56" spans="2:10" ht="15" customHeight="1" x14ac:dyDescent="0.25">
      <c r="B56" s="114" t="s">
        <v>276</v>
      </c>
      <c r="C56" s="115"/>
      <c r="D56" s="115"/>
      <c r="E56" s="115"/>
      <c r="F56" s="115"/>
      <c r="G56" s="115"/>
      <c r="H56" s="115"/>
      <c r="I56" s="115"/>
      <c r="J56" s="116"/>
    </row>
    <row r="57" spans="2:10" ht="8.25" customHeight="1" x14ac:dyDescent="0.25"/>
    <row r="58" spans="2:10" ht="21" customHeight="1" x14ac:dyDescent="0.25">
      <c r="B58" s="136" t="s">
        <v>277</v>
      </c>
      <c r="C58" s="146"/>
      <c r="D58" s="146" t="s">
        <v>272</v>
      </c>
      <c r="E58" s="136" t="s">
        <v>270</v>
      </c>
      <c r="F58" s="137"/>
      <c r="G58" s="137"/>
      <c r="H58" s="136" t="s">
        <v>267</v>
      </c>
      <c r="I58" s="137"/>
      <c r="J58" s="146"/>
    </row>
    <row r="59" spans="2:10" ht="28.5" customHeight="1" x14ac:dyDescent="0.25">
      <c r="B59" s="165"/>
      <c r="C59" s="166"/>
      <c r="D59" s="166"/>
      <c r="E59" s="21" t="s">
        <v>271</v>
      </c>
      <c r="F59" s="167" t="s">
        <v>279</v>
      </c>
      <c r="G59" s="167"/>
      <c r="H59" s="21" t="s">
        <v>268</v>
      </c>
      <c r="I59" s="167" t="s">
        <v>269</v>
      </c>
      <c r="J59" s="166"/>
    </row>
    <row r="60" spans="2:10" ht="15" customHeight="1" x14ac:dyDescent="0.25">
      <c r="B60" s="161"/>
      <c r="C60" s="162"/>
      <c r="D60" s="23"/>
      <c r="E60" s="24"/>
      <c r="F60" s="163">
        <f>D60*E60</f>
        <v>0</v>
      </c>
      <c r="G60" s="164"/>
      <c r="H60" s="24"/>
      <c r="I60" s="163">
        <f>D60*H60</f>
        <v>0</v>
      </c>
      <c r="J60" s="164"/>
    </row>
    <row r="61" spans="2:10" ht="15" customHeight="1" x14ac:dyDescent="0.25">
      <c r="B61" s="159"/>
      <c r="C61" s="160"/>
      <c r="D61" s="26"/>
      <c r="E61" s="27"/>
      <c r="F61" s="138">
        <f t="shared" ref="F61:F100" si="2">D61*E61</f>
        <v>0</v>
      </c>
      <c r="G61" s="139"/>
      <c r="H61" s="27"/>
      <c r="I61" s="138">
        <f t="shared" ref="I61:I100" si="3">D61*H61</f>
        <v>0</v>
      </c>
      <c r="J61" s="139"/>
    </row>
    <row r="62" spans="2:10" ht="15" customHeight="1" x14ac:dyDescent="0.25">
      <c r="B62" s="159"/>
      <c r="C62" s="160"/>
      <c r="D62" s="26"/>
      <c r="E62" s="27"/>
      <c r="F62" s="138">
        <f t="shared" si="2"/>
        <v>0</v>
      </c>
      <c r="G62" s="139"/>
      <c r="H62" s="27"/>
      <c r="I62" s="138">
        <f t="shared" si="3"/>
        <v>0</v>
      </c>
      <c r="J62" s="139"/>
    </row>
    <row r="63" spans="2:10" ht="15" customHeight="1" x14ac:dyDescent="0.25">
      <c r="B63" s="159"/>
      <c r="C63" s="160"/>
      <c r="D63" s="26"/>
      <c r="E63" s="27"/>
      <c r="F63" s="138">
        <f t="shared" si="2"/>
        <v>0</v>
      </c>
      <c r="G63" s="139"/>
      <c r="H63" s="27"/>
      <c r="I63" s="138">
        <f t="shared" si="3"/>
        <v>0</v>
      </c>
      <c r="J63" s="139"/>
    </row>
    <row r="64" spans="2:10" ht="15" customHeight="1" x14ac:dyDescent="0.25">
      <c r="B64" s="159"/>
      <c r="C64" s="160"/>
      <c r="D64" s="26"/>
      <c r="E64" s="27"/>
      <c r="F64" s="138">
        <f t="shared" si="2"/>
        <v>0</v>
      </c>
      <c r="G64" s="139"/>
      <c r="H64" s="27"/>
      <c r="I64" s="138">
        <f t="shared" si="3"/>
        <v>0</v>
      </c>
      <c r="J64" s="139"/>
    </row>
    <row r="65" spans="2:10" ht="15" customHeight="1" x14ac:dyDescent="0.25">
      <c r="B65" s="159"/>
      <c r="C65" s="160"/>
      <c r="D65" s="26"/>
      <c r="E65" s="27"/>
      <c r="F65" s="138">
        <f t="shared" si="2"/>
        <v>0</v>
      </c>
      <c r="G65" s="139"/>
      <c r="H65" s="27"/>
      <c r="I65" s="138">
        <f t="shared" si="3"/>
        <v>0</v>
      </c>
      <c r="J65" s="139"/>
    </row>
    <row r="66" spans="2:10" ht="15" customHeight="1" x14ac:dyDescent="0.25">
      <c r="B66" s="159"/>
      <c r="C66" s="160"/>
      <c r="D66" s="26"/>
      <c r="E66" s="27"/>
      <c r="F66" s="138">
        <f t="shared" si="2"/>
        <v>0</v>
      </c>
      <c r="G66" s="139"/>
      <c r="H66" s="27"/>
      <c r="I66" s="138">
        <f t="shared" si="3"/>
        <v>0</v>
      </c>
      <c r="J66" s="139"/>
    </row>
    <row r="67" spans="2:10" ht="15" customHeight="1" x14ac:dyDescent="0.25">
      <c r="B67" s="159"/>
      <c r="C67" s="160"/>
      <c r="D67" s="26"/>
      <c r="E67" s="27"/>
      <c r="F67" s="138">
        <f t="shared" si="2"/>
        <v>0</v>
      </c>
      <c r="G67" s="139"/>
      <c r="H67" s="27"/>
      <c r="I67" s="138">
        <f t="shared" si="3"/>
        <v>0</v>
      </c>
      <c r="J67" s="139"/>
    </row>
    <row r="68" spans="2:10" ht="15" customHeight="1" x14ac:dyDescent="0.25">
      <c r="B68" s="159"/>
      <c r="C68" s="160"/>
      <c r="D68" s="26"/>
      <c r="E68" s="27"/>
      <c r="F68" s="138">
        <f t="shared" si="2"/>
        <v>0</v>
      </c>
      <c r="G68" s="139"/>
      <c r="H68" s="27"/>
      <c r="I68" s="138">
        <f t="shared" si="3"/>
        <v>0</v>
      </c>
      <c r="J68" s="139"/>
    </row>
    <row r="69" spans="2:10" ht="15" customHeight="1" x14ac:dyDescent="0.25">
      <c r="B69" s="159"/>
      <c r="C69" s="160"/>
      <c r="D69" s="26"/>
      <c r="E69" s="27"/>
      <c r="F69" s="138">
        <f t="shared" si="2"/>
        <v>0</v>
      </c>
      <c r="G69" s="139"/>
      <c r="H69" s="27"/>
      <c r="I69" s="138">
        <f t="shared" si="3"/>
        <v>0</v>
      </c>
      <c r="J69" s="139"/>
    </row>
    <row r="70" spans="2:10" ht="15" customHeight="1" x14ac:dyDescent="0.25">
      <c r="B70" s="159"/>
      <c r="C70" s="160"/>
      <c r="D70" s="26"/>
      <c r="E70" s="27"/>
      <c r="F70" s="138">
        <f t="shared" si="2"/>
        <v>0</v>
      </c>
      <c r="G70" s="139"/>
      <c r="H70" s="27"/>
      <c r="I70" s="138">
        <f t="shared" si="3"/>
        <v>0</v>
      </c>
      <c r="J70" s="139"/>
    </row>
    <row r="71" spans="2:10" ht="15" customHeight="1" x14ac:dyDescent="0.25">
      <c r="B71" s="159"/>
      <c r="C71" s="160"/>
      <c r="D71" s="26"/>
      <c r="E71" s="27"/>
      <c r="F71" s="138">
        <f t="shared" si="2"/>
        <v>0</v>
      </c>
      <c r="G71" s="139"/>
      <c r="H71" s="27"/>
      <c r="I71" s="138">
        <f t="shared" si="3"/>
        <v>0</v>
      </c>
      <c r="J71" s="139"/>
    </row>
    <row r="72" spans="2:10" ht="15" customHeight="1" x14ac:dyDescent="0.25">
      <c r="B72" s="159"/>
      <c r="C72" s="160"/>
      <c r="D72" s="26"/>
      <c r="E72" s="27"/>
      <c r="F72" s="138">
        <f t="shared" si="2"/>
        <v>0</v>
      </c>
      <c r="G72" s="139"/>
      <c r="H72" s="27"/>
      <c r="I72" s="138">
        <f t="shared" si="3"/>
        <v>0</v>
      </c>
      <c r="J72" s="139"/>
    </row>
    <row r="73" spans="2:10" ht="15" customHeight="1" x14ac:dyDescent="0.25">
      <c r="B73" s="159"/>
      <c r="C73" s="160"/>
      <c r="D73" s="26"/>
      <c r="E73" s="27"/>
      <c r="F73" s="138">
        <f t="shared" si="2"/>
        <v>0</v>
      </c>
      <c r="G73" s="139"/>
      <c r="H73" s="27"/>
      <c r="I73" s="138">
        <f t="shared" si="3"/>
        <v>0</v>
      </c>
      <c r="J73" s="139"/>
    </row>
    <row r="74" spans="2:10" ht="15" customHeight="1" x14ac:dyDescent="0.25">
      <c r="B74" s="159"/>
      <c r="C74" s="160"/>
      <c r="D74" s="26"/>
      <c r="E74" s="27"/>
      <c r="F74" s="138">
        <f t="shared" si="2"/>
        <v>0</v>
      </c>
      <c r="G74" s="139"/>
      <c r="H74" s="27"/>
      <c r="I74" s="138">
        <f t="shared" si="3"/>
        <v>0</v>
      </c>
      <c r="J74" s="139"/>
    </row>
    <row r="75" spans="2:10" ht="15" customHeight="1" x14ac:dyDescent="0.25">
      <c r="B75" s="159"/>
      <c r="C75" s="160"/>
      <c r="D75" s="26"/>
      <c r="E75" s="27"/>
      <c r="F75" s="138">
        <f t="shared" si="2"/>
        <v>0</v>
      </c>
      <c r="G75" s="139"/>
      <c r="H75" s="27"/>
      <c r="I75" s="138">
        <f t="shared" si="3"/>
        <v>0</v>
      </c>
      <c r="J75" s="139"/>
    </row>
    <row r="76" spans="2:10" ht="15" customHeight="1" x14ac:dyDescent="0.25">
      <c r="B76" s="159"/>
      <c r="C76" s="160"/>
      <c r="D76" s="26"/>
      <c r="E76" s="27"/>
      <c r="F76" s="138">
        <f t="shared" si="2"/>
        <v>0</v>
      </c>
      <c r="G76" s="139"/>
      <c r="H76" s="27"/>
      <c r="I76" s="138">
        <f t="shared" si="3"/>
        <v>0</v>
      </c>
      <c r="J76" s="139"/>
    </row>
    <row r="77" spans="2:10" ht="15" customHeight="1" x14ac:dyDescent="0.25">
      <c r="B77" s="159"/>
      <c r="C77" s="160"/>
      <c r="D77" s="26"/>
      <c r="E77" s="27"/>
      <c r="F77" s="138">
        <f t="shared" si="2"/>
        <v>0</v>
      </c>
      <c r="G77" s="139"/>
      <c r="H77" s="27"/>
      <c r="I77" s="138">
        <f t="shared" si="3"/>
        <v>0</v>
      </c>
      <c r="J77" s="139"/>
    </row>
    <row r="78" spans="2:10" ht="15" customHeight="1" x14ac:dyDescent="0.25">
      <c r="B78" s="159"/>
      <c r="C78" s="160"/>
      <c r="D78" s="26"/>
      <c r="E78" s="27"/>
      <c r="F78" s="138">
        <f t="shared" si="2"/>
        <v>0</v>
      </c>
      <c r="G78" s="139"/>
      <c r="H78" s="27"/>
      <c r="I78" s="138">
        <f t="shared" si="3"/>
        <v>0</v>
      </c>
      <c r="J78" s="139"/>
    </row>
    <row r="79" spans="2:10" ht="15" customHeight="1" x14ac:dyDescent="0.25">
      <c r="B79" s="159"/>
      <c r="C79" s="160"/>
      <c r="D79" s="26"/>
      <c r="E79" s="27"/>
      <c r="F79" s="138">
        <f t="shared" si="2"/>
        <v>0</v>
      </c>
      <c r="G79" s="139"/>
      <c r="H79" s="27"/>
      <c r="I79" s="138">
        <f t="shared" si="3"/>
        <v>0</v>
      </c>
      <c r="J79" s="139"/>
    </row>
    <row r="80" spans="2:10" ht="15" customHeight="1" x14ac:dyDescent="0.25">
      <c r="B80" s="159"/>
      <c r="C80" s="160"/>
      <c r="D80" s="26"/>
      <c r="E80" s="27"/>
      <c r="F80" s="138">
        <f t="shared" si="2"/>
        <v>0</v>
      </c>
      <c r="G80" s="139"/>
      <c r="H80" s="27"/>
      <c r="I80" s="138">
        <f t="shared" si="3"/>
        <v>0</v>
      </c>
      <c r="J80" s="139"/>
    </row>
    <row r="81" spans="2:10" ht="15" customHeight="1" x14ac:dyDescent="0.25">
      <c r="B81" s="159"/>
      <c r="C81" s="160"/>
      <c r="D81" s="26"/>
      <c r="E81" s="27"/>
      <c r="F81" s="138">
        <f t="shared" si="2"/>
        <v>0</v>
      </c>
      <c r="G81" s="139"/>
      <c r="H81" s="27"/>
      <c r="I81" s="138">
        <f t="shared" si="3"/>
        <v>0</v>
      </c>
      <c r="J81" s="139"/>
    </row>
    <row r="82" spans="2:10" ht="15" customHeight="1" x14ac:dyDescent="0.25">
      <c r="B82" s="159"/>
      <c r="C82" s="160"/>
      <c r="D82" s="26"/>
      <c r="E82" s="27"/>
      <c r="F82" s="138">
        <f t="shared" si="2"/>
        <v>0</v>
      </c>
      <c r="G82" s="139"/>
      <c r="H82" s="27"/>
      <c r="I82" s="138">
        <f t="shared" si="3"/>
        <v>0</v>
      </c>
      <c r="J82" s="139"/>
    </row>
    <row r="83" spans="2:10" ht="15" customHeight="1" x14ac:dyDescent="0.25">
      <c r="B83" s="159"/>
      <c r="C83" s="160"/>
      <c r="D83" s="26"/>
      <c r="E83" s="27"/>
      <c r="F83" s="138">
        <f t="shared" si="2"/>
        <v>0</v>
      </c>
      <c r="G83" s="139"/>
      <c r="H83" s="27"/>
      <c r="I83" s="138">
        <f t="shared" si="3"/>
        <v>0</v>
      </c>
      <c r="J83" s="139"/>
    </row>
    <row r="84" spans="2:10" ht="15" customHeight="1" x14ac:dyDescent="0.25">
      <c r="B84" s="159"/>
      <c r="C84" s="160"/>
      <c r="D84" s="26"/>
      <c r="E84" s="27"/>
      <c r="F84" s="138">
        <f t="shared" si="2"/>
        <v>0</v>
      </c>
      <c r="G84" s="139"/>
      <c r="H84" s="27"/>
      <c r="I84" s="138">
        <f t="shared" si="3"/>
        <v>0</v>
      </c>
      <c r="J84" s="139"/>
    </row>
    <row r="85" spans="2:10" ht="15" customHeight="1" x14ac:dyDescent="0.25">
      <c r="B85" s="159"/>
      <c r="C85" s="160"/>
      <c r="D85" s="26"/>
      <c r="E85" s="27"/>
      <c r="F85" s="138">
        <f t="shared" si="2"/>
        <v>0</v>
      </c>
      <c r="G85" s="139"/>
      <c r="H85" s="27"/>
      <c r="I85" s="138">
        <f t="shared" si="3"/>
        <v>0</v>
      </c>
      <c r="J85" s="139"/>
    </row>
    <row r="86" spans="2:10" ht="15" customHeight="1" x14ac:dyDescent="0.25">
      <c r="B86" s="159"/>
      <c r="C86" s="160"/>
      <c r="D86" s="26"/>
      <c r="E86" s="27"/>
      <c r="F86" s="138">
        <f t="shared" si="2"/>
        <v>0</v>
      </c>
      <c r="G86" s="139"/>
      <c r="H86" s="27"/>
      <c r="I86" s="138">
        <f t="shared" si="3"/>
        <v>0</v>
      </c>
      <c r="J86" s="139"/>
    </row>
    <row r="87" spans="2:10" ht="15" customHeight="1" x14ac:dyDescent="0.25">
      <c r="B87" s="159"/>
      <c r="C87" s="160"/>
      <c r="D87" s="26"/>
      <c r="E87" s="27"/>
      <c r="F87" s="138">
        <f t="shared" si="2"/>
        <v>0</v>
      </c>
      <c r="G87" s="139"/>
      <c r="H87" s="27"/>
      <c r="I87" s="138">
        <f t="shared" si="3"/>
        <v>0</v>
      </c>
      <c r="J87" s="139"/>
    </row>
    <row r="88" spans="2:10" ht="15" customHeight="1" x14ac:dyDescent="0.25">
      <c r="B88" s="159"/>
      <c r="C88" s="160"/>
      <c r="D88" s="26"/>
      <c r="E88" s="27"/>
      <c r="F88" s="138">
        <f t="shared" si="2"/>
        <v>0</v>
      </c>
      <c r="G88" s="139"/>
      <c r="H88" s="27"/>
      <c r="I88" s="138">
        <f t="shared" si="3"/>
        <v>0</v>
      </c>
      <c r="J88" s="139"/>
    </row>
    <row r="89" spans="2:10" ht="15" customHeight="1" x14ac:dyDescent="0.25">
      <c r="B89" s="159"/>
      <c r="C89" s="160"/>
      <c r="D89" s="26"/>
      <c r="E89" s="27"/>
      <c r="F89" s="138">
        <f t="shared" si="2"/>
        <v>0</v>
      </c>
      <c r="G89" s="139"/>
      <c r="H89" s="27"/>
      <c r="I89" s="138">
        <f t="shared" si="3"/>
        <v>0</v>
      </c>
      <c r="J89" s="139"/>
    </row>
    <row r="90" spans="2:10" ht="15" customHeight="1" x14ac:dyDescent="0.25">
      <c r="B90" s="159"/>
      <c r="C90" s="160"/>
      <c r="D90" s="26"/>
      <c r="E90" s="27"/>
      <c r="F90" s="138">
        <f t="shared" si="2"/>
        <v>0</v>
      </c>
      <c r="G90" s="139"/>
      <c r="H90" s="27"/>
      <c r="I90" s="138">
        <f t="shared" si="3"/>
        <v>0</v>
      </c>
      <c r="J90" s="139"/>
    </row>
    <row r="91" spans="2:10" ht="15" customHeight="1" x14ac:dyDescent="0.25">
      <c r="B91" s="159"/>
      <c r="C91" s="160"/>
      <c r="D91" s="26"/>
      <c r="E91" s="27"/>
      <c r="F91" s="138">
        <f t="shared" si="2"/>
        <v>0</v>
      </c>
      <c r="G91" s="139"/>
      <c r="H91" s="27"/>
      <c r="I91" s="138">
        <f t="shared" si="3"/>
        <v>0</v>
      </c>
      <c r="J91" s="139"/>
    </row>
    <row r="92" spans="2:10" ht="15" customHeight="1" x14ac:dyDescent="0.25">
      <c r="B92" s="159"/>
      <c r="C92" s="160"/>
      <c r="D92" s="26"/>
      <c r="E92" s="27"/>
      <c r="F92" s="138">
        <f t="shared" si="2"/>
        <v>0</v>
      </c>
      <c r="G92" s="139"/>
      <c r="H92" s="27"/>
      <c r="I92" s="138">
        <f t="shared" si="3"/>
        <v>0</v>
      </c>
      <c r="J92" s="139"/>
    </row>
    <row r="93" spans="2:10" ht="15" customHeight="1" x14ac:dyDescent="0.25">
      <c r="B93" s="159"/>
      <c r="C93" s="160"/>
      <c r="D93" s="26"/>
      <c r="E93" s="27"/>
      <c r="F93" s="138">
        <f t="shared" si="2"/>
        <v>0</v>
      </c>
      <c r="G93" s="139"/>
      <c r="H93" s="27"/>
      <c r="I93" s="138">
        <f t="shared" si="3"/>
        <v>0</v>
      </c>
      <c r="J93" s="139"/>
    </row>
    <row r="94" spans="2:10" ht="15" customHeight="1" x14ac:dyDescent="0.25">
      <c r="B94" s="159"/>
      <c r="C94" s="160"/>
      <c r="D94" s="26"/>
      <c r="E94" s="27"/>
      <c r="F94" s="138">
        <f t="shared" si="2"/>
        <v>0</v>
      </c>
      <c r="G94" s="139"/>
      <c r="H94" s="27"/>
      <c r="I94" s="138">
        <f t="shared" si="3"/>
        <v>0</v>
      </c>
      <c r="J94" s="139"/>
    </row>
    <row r="95" spans="2:10" ht="15" customHeight="1" x14ac:dyDescent="0.25">
      <c r="B95" s="159"/>
      <c r="C95" s="160"/>
      <c r="D95" s="26"/>
      <c r="E95" s="27"/>
      <c r="F95" s="138">
        <f t="shared" si="2"/>
        <v>0</v>
      </c>
      <c r="G95" s="139"/>
      <c r="H95" s="27"/>
      <c r="I95" s="138">
        <f t="shared" si="3"/>
        <v>0</v>
      </c>
      <c r="J95" s="139"/>
    </row>
    <row r="96" spans="2:10" ht="15" customHeight="1" x14ac:dyDescent="0.25">
      <c r="B96" s="159"/>
      <c r="C96" s="160"/>
      <c r="D96" s="26"/>
      <c r="E96" s="27"/>
      <c r="F96" s="138">
        <f t="shared" si="2"/>
        <v>0</v>
      </c>
      <c r="G96" s="139"/>
      <c r="H96" s="27"/>
      <c r="I96" s="138">
        <f t="shared" si="3"/>
        <v>0</v>
      </c>
      <c r="J96" s="139"/>
    </row>
    <row r="97" spans="2:10" ht="15" customHeight="1" x14ac:dyDescent="0.25">
      <c r="B97" s="159"/>
      <c r="C97" s="160"/>
      <c r="D97" s="26"/>
      <c r="E97" s="27"/>
      <c r="F97" s="138">
        <f t="shared" si="2"/>
        <v>0</v>
      </c>
      <c r="G97" s="139"/>
      <c r="H97" s="27"/>
      <c r="I97" s="138">
        <f t="shared" si="3"/>
        <v>0</v>
      </c>
      <c r="J97" s="139"/>
    </row>
    <row r="98" spans="2:10" ht="15" customHeight="1" x14ac:dyDescent="0.25">
      <c r="B98" s="159"/>
      <c r="C98" s="160"/>
      <c r="D98" s="26"/>
      <c r="E98" s="27"/>
      <c r="F98" s="138">
        <f t="shared" si="2"/>
        <v>0</v>
      </c>
      <c r="G98" s="139"/>
      <c r="H98" s="27"/>
      <c r="I98" s="138">
        <f t="shared" si="3"/>
        <v>0</v>
      </c>
      <c r="J98" s="139"/>
    </row>
    <row r="99" spans="2:10" ht="15" customHeight="1" x14ac:dyDescent="0.25">
      <c r="B99" s="159"/>
      <c r="C99" s="160"/>
      <c r="D99" s="26"/>
      <c r="E99" s="27"/>
      <c r="F99" s="138">
        <f t="shared" si="2"/>
        <v>0</v>
      </c>
      <c r="G99" s="139"/>
      <c r="H99" s="27"/>
      <c r="I99" s="138">
        <f t="shared" si="3"/>
        <v>0</v>
      </c>
      <c r="J99" s="139"/>
    </row>
    <row r="100" spans="2:10" ht="15" customHeight="1" x14ac:dyDescent="0.25">
      <c r="B100" s="150"/>
      <c r="C100" s="151"/>
      <c r="D100" s="25"/>
      <c r="E100" s="22"/>
      <c r="F100" s="152">
        <f t="shared" si="2"/>
        <v>0</v>
      </c>
      <c r="G100" s="153"/>
      <c r="H100" s="22"/>
      <c r="I100" s="152">
        <f t="shared" si="3"/>
        <v>0</v>
      </c>
      <c r="J100" s="153"/>
    </row>
    <row r="101" spans="2:10" ht="20.25" customHeight="1" x14ac:dyDescent="0.25">
      <c r="B101" s="154" t="s">
        <v>274</v>
      </c>
      <c r="C101" s="155"/>
      <c r="D101" s="156">
        <f>SUM(F60:G100)</f>
        <v>0</v>
      </c>
      <c r="E101" s="155"/>
      <c r="F101" s="157" t="s">
        <v>275</v>
      </c>
      <c r="G101" s="157"/>
      <c r="H101" s="157"/>
      <c r="I101" s="156">
        <f>SUM(I60:J100)</f>
        <v>0</v>
      </c>
      <c r="J101" s="158"/>
    </row>
    <row r="102" spans="2:10" ht="15" customHeight="1" x14ac:dyDescent="0.25"/>
    <row r="103" spans="2:10" ht="15" customHeight="1" x14ac:dyDescent="0.25">
      <c r="B103" s="114" t="s">
        <v>351</v>
      </c>
      <c r="C103" s="115"/>
      <c r="D103" s="115"/>
      <c r="E103" s="115"/>
      <c r="F103" s="115"/>
      <c r="G103" s="115"/>
      <c r="H103" s="115"/>
      <c r="I103" s="115"/>
      <c r="J103" s="116"/>
    </row>
    <row r="104" spans="2:10" ht="8.25" customHeight="1" x14ac:dyDescent="0.25"/>
    <row r="105" spans="2:10" s="2" customFormat="1" ht="21" customHeight="1" x14ac:dyDescent="0.25">
      <c r="B105" s="1"/>
      <c r="C105" s="1"/>
      <c r="D105" s="1"/>
      <c r="E105" s="136" t="s">
        <v>283</v>
      </c>
      <c r="F105" s="137"/>
      <c r="G105" s="136" t="s">
        <v>269</v>
      </c>
      <c r="H105" s="137"/>
      <c r="I105" s="136" t="s">
        <v>284</v>
      </c>
      <c r="J105" s="137"/>
    </row>
    <row r="106" spans="2:10" ht="21" customHeight="1" x14ac:dyDescent="0.25">
      <c r="B106" s="136" t="s">
        <v>281</v>
      </c>
      <c r="C106" s="137"/>
      <c r="D106" s="146"/>
      <c r="E106" s="138">
        <f>$D$54</f>
        <v>0</v>
      </c>
      <c r="F106" s="139"/>
      <c r="G106" s="138">
        <f>$I$54</f>
        <v>0</v>
      </c>
      <c r="H106" s="139"/>
      <c r="I106" s="142" t="e">
        <f>G106/$G$108</f>
        <v>#DIV/0!</v>
      </c>
      <c r="J106" s="143"/>
    </row>
    <row r="107" spans="2:10" ht="21" customHeight="1" x14ac:dyDescent="0.25">
      <c r="B107" s="136" t="s">
        <v>282</v>
      </c>
      <c r="C107" s="137"/>
      <c r="D107" s="146"/>
      <c r="E107" s="138">
        <f>$D$101</f>
        <v>0</v>
      </c>
      <c r="F107" s="139"/>
      <c r="G107" s="138">
        <f>$I$101</f>
        <v>0</v>
      </c>
      <c r="H107" s="139"/>
      <c r="I107" s="142" t="e">
        <f>G107/$G$108</f>
        <v>#DIV/0!</v>
      </c>
      <c r="J107" s="143"/>
    </row>
    <row r="108" spans="2:10" ht="21" customHeight="1" x14ac:dyDescent="0.25">
      <c r="B108" s="147" t="s">
        <v>280</v>
      </c>
      <c r="C108" s="148"/>
      <c r="D108" s="149"/>
      <c r="E108" s="140">
        <f>E106+E107</f>
        <v>0</v>
      </c>
      <c r="F108" s="141"/>
      <c r="G108" s="140">
        <f>G106+G107</f>
        <v>0</v>
      </c>
      <c r="H108" s="141"/>
      <c r="I108" s="144"/>
      <c r="J108" s="145"/>
    </row>
    <row r="109" spans="2:10" ht="15" customHeight="1" x14ac:dyDescent="0.25"/>
  </sheetData>
  <mergeCells count="285">
    <mergeCell ref="B7:J7"/>
    <mergeCell ref="E11:G11"/>
    <mergeCell ref="F12:G12"/>
    <mergeCell ref="D11:D12"/>
    <mergeCell ref="B13:C13"/>
    <mergeCell ref="F13:G13"/>
    <mergeCell ref="I24:J24"/>
    <mergeCell ref="B9:J9"/>
    <mergeCell ref="B11:C12"/>
    <mergeCell ref="H11:J11"/>
    <mergeCell ref="I12:J12"/>
    <mergeCell ref="B17:C17"/>
    <mergeCell ref="F17:G17"/>
    <mergeCell ref="I17:J17"/>
    <mergeCell ref="B18:C18"/>
    <mergeCell ref="I13:J13"/>
    <mergeCell ref="B14:C14"/>
    <mergeCell ref="F14:G14"/>
    <mergeCell ref="I14:J14"/>
    <mergeCell ref="F18:G18"/>
    <mergeCell ref="I18:J18"/>
    <mergeCell ref="B19:C19"/>
    <mergeCell ref="F19:G19"/>
    <mergeCell ref="I19:J19"/>
    <mergeCell ref="B20:C20"/>
    <mergeCell ref="F20:G20"/>
    <mergeCell ref="I20:J20"/>
    <mergeCell ref="B15:C15"/>
    <mergeCell ref="F15:G15"/>
    <mergeCell ref="I15:J15"/>
    <mergeCell ref="B16:C16"/>
    <mergeCell ref="F16:G16"/>
    <mergeCell ref="I16:J16"/>
    <mergeCell ref="B23:C23"/>
    <mergeCell ref="F23:G23"/>
    <mergeCell ref="I23:J23"/>
    <mergeCell ref="B24:C24"/>
    <mergeCell ref="F24:G24"/>
    <mergeCell ref="B25:C25"/>
    <mergeCell ref="F25:G25"/>
    <mergeCell ref="I25:J25"/>
    <mergeCell ref="B21:C21"/>
    <mergeCell ref="F21:G21"/>
    <mergeCell ref="I21:J21"/>
    <mergeCell ref="B22:C22"/>
    <mergeCell ref="F22:G22"/>
    <mergeCell ref="I22:J22"/>
    <mergeCell ref="B28:C28"/>
    <mergeCell ref="F28:G28"/>
    <mergeCell ref="I28:J28"/>
    <mergeCell ref="B29:C29"/>
    <mergeCell ref="F29:G29"/>
    <mergeCell ref="I29:J29"/>
    <mergeCell ref="B26:C26"/>
    <mergeCell ref="F26:G26"/>
    <mergeCell ref="I26:J26"/>
    <mergeCell ref="B27:C27"/>
    <mergeCell ref="F27:G27"/>
    <mergeCell ref="I27:J27"/>
    <mergeCell ref="B32:C32"/>
    <mergeCell ref="F32:G32"/>
    <mergeCell ref="I32:J32"/>
    <mergeCell ref="B33:C33"/>
    <mergeCell ref="F33:G33"/>
    <mergeCell ref="I33:J33"/>
    <mergeCell ref="B30:C30"/>
    <mergeCell ref="F30:G30"/>
    <mergeCell ref="I30:J30"/>
    <mergeCell ref="B31:C31"/>
    <mergeCell ref="F31:G31"/>
    <mergeCell ref="I31:J31"/>
    <mergeCell ref="B36:C36"/>
    <mergeCell ref="F36:G36"/>
    <mergeCell ref="I36:J36"/>
    <mergeCell ref="B37:C37"/>
    <mergeCell ref="F37:G37"/>
    <mergeCell ref="I37:J37"/>
    <mergeCell ref="B34:C34"/>
    <mergeCell ref="F34:G34"/>
    <mergeCell ref="I34:J34"/>
    <mergeCell ref="B35:C35"/>
    <mergeCell ref="F35:G35"/>
    <mergeCell ref="I35:J35"/>
    <mergeCell ref="B40:C40"/>
    <mergeCell ref="F40:G40"/>
    <mergeCell ref="I40:J40"/>
    <mergeCell ref="B41:C41"/>
    <mergeCell ref="F41:G41"/>
    <mergeCell ref="I41:J41"/>
    <mergeCell ref="B38:C38"/>
    <mergeCell ref="F38:G38"/>
    <mergeCell ref="I38:J38"/>
    <mergeCell ref="B39:C39"/>
    <mergeCell ref="F39:G39"/>
    <mergeCell ref="I39:J39"/>
    <mergeCell ref="B44:C44"/>
    <mergeCell ref="F44:G44"/>
    <mergeCell ref="I44:J44"/>
    <mergeCell ref="B45:C45"/>
    <mergeCell ref="F45:G45"/>
    <mergeCell ref="I45:J45"/>
    <mergeCell ref="B42:C42"/>
    <mergeCell ref="F42:G42"/>
    <mergeCell ref="I42:J42"/>
    <mergeCell ref="B43:C43"/>
    <mergeCell ref="F43:G43"/>
    <mergeCell ref="I43:J43"/>
    <mergeCell ref="B48:C48"/>
    <mergeCell ref="F48:G48"/>
    <mergeCell ref="I48:J48"/>
    <mergeCell ref="B49:C49"/>
    <mergeCell ref="F49:G49"/>
    <mergeCell ref="I49:J49"/>
    <mergeCell ref="B46:C46"/>
    <mergeCell ref="F46:G46"/>
    <mergeCell ref="I46:J46"/>
    <mergeCell ref="B47:C47"/>
    <mergeCell ref="F47:G47"/>
    <mergeCell ref="I47:J47"/>
    <mergeCell ref="B52:C52"/>
    <mergeCell ref="F52:G52"/>
    <mergeCell ref="I52:J52"/>
    <mergeCell ref="B53:C53"/>
    <mergeCell ref="F53:G53"/>
    <mergeCell ref="I53:J53"/>
    <mergeCell ref="B50:C50"/>
    <mergeCell ref="F50:G50"/>
    <mergeCell ref="I50:J50"/>
    <mergeCell ref="B51:C51"/>
    <mergeCell ref="F51:G51"/>
    <mergeCell ref="I51:J51"/>
    <mergeCell ref="B56:J56"/>
    <mergeCell ref="B58:C59"/>
    <mergeCell ref="D58:D59"/>
    <mergeCell ref="E58:G58"/>
    <mergeCell ref="H58:J58"/>
    <mergeCell ref="F59:G59"/>
    <mergeCell ref="I59:J59"/>
    <mergeCell ref="I54:J54"/>
    <mergeCell ref="B54:C54"/>
    <mergeCell ref="D54:E54"/>
    <mergeCell ref="F54:H54"/>
    <mergeCell ref="B62:C62"/>
    <mergeCell ref="F62:G62"/>
    <mergeCell ref="I62:J62"/>
    <mergeCell ref="B63:C63"/>
    <mergeCell ref="F63:G63"/>
    <mergeCell ref="I63:J63"/>
    <mergeCell ref="B60:C60"/>
    <mergeCell ref="F60:G60"/>
    <mergeCell ref="I60:J60"/>
    <mergeCell ref="B61:C61"/>
    <mergeCell ref="F61:G61"/>
    <mergeCell ref="I61:J61"/>
    <mergeCell ref="B66:C66"/>
    <mergeCell ref="F66:G66"/>
    <mergeCell ref="I66:J66"/>
    <mergeCell ref="B67:C67"/>
    <mergeCell ref="F67:G67"/>
    <mergeCell ref="I67:J67"/>
    <mergeCell ref="B64:C64"/>
    <mergeCell ref="F64:G64"/>
    <mergeCell ref="I64:J64"/>
    <mergeCell ref="B65:C65"/>
    <mergeCell ref="F65:G65"/>
    <mergeCell ref="I65:J65"/>
    <mergeCell ref="B70:C70"/>
    <mergeCell ref="F70:G70"/>
    <mergeCell ref="I70:J70"/>
    <mergeCell ref="B71:C71"/>
    <mergeCell ref="F71:G71"/>
    <mergeCell ref="I71:J71"/>
    <mergeCell ref="B68:C68"/>
    <mergeCell ref="F68:G68"/>
    <mergeCell ref="I68:J68"/>
    <mergeCell ref="B69:C69"/>
    <mergeCell ref="F69:G69"/>
    <mergeCell ref="I69:J69"/>
    <mergeCell ref="B74:C74"/>
    <mergeCell ref="F74:G74"/>
    <mergeCell ref="I74:J74"/>
    <mergeCell ref="B75:C75"/>
    <mergeCell ref="F75:G75"/>
    <mergeCell ref="I75:J75"/>
    <mergeCell ref="B72:C72"/>
    <mergeCell ref="F72:G72"/>
    <mergeCell ref="I72:J72"/>
    <mergeCell ref="B73:C73"/>
    <mergeCell ref="F73:G73"/>
    <mergeCell ref="I73:J73"/>
    <mergeCell ref="B78:C78"/>
    <mergeCell ref="F78:G78"/>
    <mergeCell ref="I78:J78"/>
    <mergeCell ref="B79:C79"/>
    <mergeCell ref="F79:G79"/>
    <mergeCell ref="I79:J79"/>
    <mergeCell ref="B76:C76"/>
    <mergeCell ref="F76:G76"/>
    <mergeCell ref="I76:J76"/>
    <mergeCell ref="B77:C77"/>
    <mergeCell ref="F77:G77"/>
    <mergeCell ref="I77:J77"/>
    <mergeCell ref="B82:C82"/>
    <mergeCell ref="F82:G82"/>
    <mergeCell ref="I82:J82"/>
    <mergeCell ref="B83:C83"/>
    <mergeCell ref="F83:G83"/>
    <mergeCell ref="I83:J83"/>
    <mergeCell ref="B80:C80"/>
    <mergeCell ref="F80:G80"/>
    <mergeCell ref="I80:J80"/>
    <mergeCell ref="B81:C81"/>
    <mergeCell ref="F81:G81"/>
    <mergeCell ref="I81:J81"/>
    <mergeCell ref="B86:C86"/>
    <mergeCell ref="F86:G86"/>
    <mergeCell ref="I86:J86"/>
    <mergeCell ref="B87:C87"/>
    <mergeCell ref="F87:G87"/>
    <mergeCell ref="I87:J87"/>
    <mergeCell ref="B84:C84"/>
    <mergeCell ref="F84:G84"/>
    <mergeCell ref="I84:J84"/>
    <mergeCell ref="B85:C85"/>
    <mergeCell ref="F85:G85"/>
    <mergeCell ref="I85:J85"/>
    <mergeCell ref="B90:C90"/>
    <mergeCell ref="F90:G90"/>
    <mergeCell ref="I90:J90"/>
    <mergeCell ref="B91:C91"/>
    <mergeCell ref="F91:G91"/>
    <mergeCell ref="I91:J91"/>
    <mergeCell ref="B88:C88"/>
    <mergeCell ref="F88:G88"/>
    <mergeCell ref="I88:J88"/>
    <mergeCell ref="B89:C89"/>
    <mergeCell ref="F89:G89"/>
    <mergeCell ref="I89:J89"/>
    <mergeCell ref="B94:C94"/>
    <mergeCell ref="F94:G94"/>
    <mergeCell ref="I94:J94"/>
    <mergeCell ref="B95:C95"/>
    <mergeCell ref="F95:G95"/>
    <mergeCell ref="I95:J95"/>
    <mergeCell ref="B92:C92"/>
    <mergeCell ref="F92:G92"/>
    <mergeCell ref="I92:J92"/>
    <mergeCell ref="B93:C93"/>
    <mergeCell ref="F93:G93"/>
    <mergeCell ref="I93:J93"/>
    <mergeCell ref="B98:C98"/>
    <mergeCell ref="F98:G98"/>
    <mergeCell ref="I98:J98"/>
    <mergeCell ref="B99:C99"/>
    <mergeCell ref="F99:G99"/>
    <mergeCell ref="I99:J99"/>
    <mergeCell ref="B96:C96"/>
    <mergeCell ref="F96:G96"/>
    <mergeCell ref="I96:J96"/>
    <mergeCell ref="B97:C97"/>
    <mergeCell ref="F97:G97"/>
    <mergeCell ref="I97:J97"/>
    <mergeCell ref="B106:D106"/>
    <mergeCell ref="B107:D107"/>
    <mergeCell ref="B108:D108"/>
    <mergeCell ref="E105:F105"/>
    <mergeCell ref="G105:H105"/>
    <mergeCell ref="B103:J103"/>
    <mergeCell ref="B100:C100"/>
    <mergeCell ref="F100:G100"/>
    <mergeCell ref="I100:J100"/>
    <mergeCell ref="B101:C101"/>
    <mergeCell ref="D101:E101"/>
    <mergeCell ref="F101:H101"/>
    <mergeCell ref="I101:J101"/>
    <mergeCell ref="I105:J105"/>
    <mergeCell ref="E106:F106"/>
    <mergeCell ref="G106:H106"/>
    <mergeCell ref="E107:F107"/>
    <mergeCell ref="G107:H107"/>
    <mergeCell ref="E108:F108"/>
    <mergeCell ref="G108:H108"/>
    <mergeCell ref="I106:J106"/>
    <mergeCell ref="I107:J107"/>
    <mergeCell ref="I108:J108"/>
  </mergeCell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I106:J107" evalError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6"/>
  <dimension ref="A1:K26"/>
  <sheetViews>
    <sheetView showGridLines="0" showRowColHeaders="0" workbookViewId="0">
      <pane ySplit="7" topLeftCell="A8" activePane="bottomLeft" state="frozen"/>
      <selection pane="bottomLeft"/>
    </sheetView>
  </sheetViews>
  <sheetFormatPr defaultColWidth="0" defaultRowHeight="15" customHeight="1" zeroHeight="1" x14ac:dyDescent="0.25"/>
  <cols>
    <col min="1" max="1" width="2.7109375" style="1" customWidth="1"/>
    <col min="2" max="10" width="9.140625" style="1" customWidth="1"/>
    <col min="11" max="11" width="2.7109375" style="1" customWidth="1"/>
    <col min="12" max="16384" width="9.140625" style="1" hidden="1"/>
  </cols>
  <sheetData>
    <row r="1" spans="2:10" ht="15" customHeight="1" x14ac:dyDescent="0.25"/>
    <row r="2" spans="2:10" ht="15" customHeight="1" x14ac:dyDescent="0.25"/>
    <row r="3" spans="2:10" ht="15" customHeight="1" x14ac:dyDescent="0.25"/>
    <row r="4" spans="2:10" ht="15" customHeight="1" x14ac:dyDescent="0.25"/>
    <row r="5" spans="2:10" ht="15" customHeight="1" x14ac:dyDescent="0.25"/>
    <row r="6" spans="2:10" ht="15" customHeight="1" x14ac:dyDescent="0.25"/>
    <row r="7" spans="2:10" ht="18.75" x14ac:dyDescent="0.25">
      <c r="B7" s="43" t="s">
        <v>285</v>
      </c>
      <c r="C7" s="43"/>
      <c r="D7" s="43"/>
      <c r="E7" s="43"/>
      <c r="F7" s="43"/>
      <c r="G7" s="43"/>
      <c r="H7" s="43"/>
      <c r="I7" s="43"/>
      <c r="J7" s="43"/>
    </row>
    <row r="8" spans="2:10" ht="15" customHeight="1" x14ac:dyDescent="0.25"/>
    <row r="9" spans="2:10" ht="15" customHeight="1" x14ac:dyDescent="0.25">
      <c r="B9" s="182" t="s">
        <v>286</v>
      </c>
      <c r="C9" s="183"/>
      <c r="D9" s="183"/>
      <c r="E9" s="184"/>
      <c r="F9" s="188" t="s">
        <v>289</v>
      </c>
      <c r="G9" s="190" t="s">
        <v>287</v>
      </c>
      <c r="H9" s="114" t="s">
        <v>288</v>
      </c>
      <c r="I9" s="115"/>
      <c r="J9" s="190" t="s">
        <v>280</v>
      </c>
    </row>
    <row r="10" spans="2:10" ht="15" customHeight="1" x14ac:dyDescent="0.25">
      <c r="B10" s="185"/>
      <c r="C10" s="186"/>
      <c r="D10" s="186"/>
      <c r="E10" s="187"/>
      <c r="F10" s="189"/>
      <c r="G10" s="191"/>
      <c r="H10" s="13" t="s">
        <v>290</v>
      </c>
      <c r="I10" s="14" t="s">
        <v>291</v>
      </c>
      <c r="J10" s="191"/>
    </row>
    <row r="11" spans="2:10" ht="15" customHeight="1" x14ac:dyDescent="0.25">
      <c r="B11" s="159"/>
      <c r="C11" s="160"/>
      <c r="D11" s="160"/>
      <c r="E11" s="178"/>
      <c r="F11" s="29"/>
      <c r="G11" s="28"/>
      <c r="H11" s="30"/>
      <c r="I11" s="31">
        <f>G11*H11</f>
        <v>0</v>
      </c>
      <c r="J11" s="31">
        <f>(G11+I11)*F11</f>
        <v>0</v>
      </c>
    </row>
    <row r="12" spans="2:10" ht="15" customHeight="1" x14ac:dyDescent="0.25">
      <c r="B12" s="159"/>
      <c r="C12" s="160"/>
      <c r="D12" s="160"/>
      <c r="E12" s="178"/>
      <c r="F12" s="29"/>
      <c r="G12" s="28"/>
      <c r="H12" s="32">
        <f t="shared" ref="H12:H20" si="0">$H$11</f>
        <v>0</v>
      </c>
      <c r="I12" s="31">
        <f t="shared" ref="I12:I20" si="1">G12*H12</f>
        <v>0</v>
      </c>
      <c r="J12" s="31">
        <f t="shared" ref="J12:J20" si="2">(G12+I12)*F12</f>
        <v>0</v>
      </c>
    </row>
    <row r="13" spans="2:10" ht="15" customHeight="1" x14ac:dyDescent="0.25">
      <c r="B13" s="159"/>
      <c r="C13" s="160"/>
      <c r="D13" s="160"/>
      <c r="E13" s="178"/>
      <c r="F13" s="29"/>
      <c r="G13" s="28"/>
      <c r="H13" s="32">
        <f t="shared" si="0"/>
        <v>0</v>
      </c>
      <c r="I13" s="31">
        <f t="shared" si="1"/>
        <v>0</v>
      </c>
      <c r="J13" s="31">
        <f t="shared" si="2"/>
        <v>0</v>
      </c>
    </row>
    <row r="14" spans="2:10" ht="15" customHeight="1" x14ac:dyDescent="0.25">
      <c r="B14" s="159"/>
      <c r="C14" s="160"/>
      <c r="D14" s="160"/>
      <c r="E14" s="178"/>
      <c r="F14" s="29"/>
      <c r="G14" s="28"/>
      <c r="H14" s="32">
        <f t="shared" si="0"/>
        <v>0</v>
      </c>
      <c r="I14" s="31">
        <f t="shared" si="1"/>
        <v>0</v>
      </c>
      <c r="J14" s="31">
        <f t="shared" si="2"/>
        <v>0</v>
      </c>
    </row>
    <row r="15" spans="2:10" ht="15" customHeight="1" x14ac:dyDescent="0.25">
      <c r="B15" s="159"/>
      <c r="C15" s="160"/>
      <c r="D15" s="160"/>
      <c r="E15" s="178"/>
      <c r="F15" s="29"/>
      <c r="G15" s="28"/>
      <c r="H15" s="32">
        <f t="shared" si="0"/>
        <v>0</v>
      </c>
      <c r="I15" s="31">
        <f t="shared" si="1"/>
        <v>0</v>
      </c>
      <c r="J15" s="31">
        <f t="shared" si="2"/>
        <v>0</v>
      </c>
    </row>
    <row r="16" spans="2:10" ht="15" customHeight="1" x14ac:dyDescent="0.25">
      <c r="B16" s="159"/>
      <c r="C16" s="160"/>
      <c r="D16" s="160"/>
      <c r="E16" s="178"/>
      <c r="F16" s="29"/>
      <c r="G16" s="28"/>
      <c r="H16" s="32">
        <f t="shared" si="0"/>
        <v>0</v>
      </c>
      <c r="I16" s="31">
        <f t="shared" si="1"/>
        <v>0</v>
      </c>
      <c r="J16" s="31">
        <f t="shared" si="2"/>
        <v>0</v>
      </c>
    </row>
    <row r="17" spans="2:10" ht="15" customHeight="1" x14ac:dyDescent="0.25">
      <c r="B17" s="159"/>
      <c r="C17" s="160"/>
      <c r="D17" s="160"/>
      <c r="E17" s="178"/>
      <c r="F17" s="29"/>
      <c r="G17" s="28"/>
      <c r="H17" s="32">
        <f t="shared" si="0"/>
        <v>0</v>
      </c>
      <c r="I17" s="31">
        <f t="shared" si="1"/>
        <v>0</v>
      </c>
      <c r="J17" s="31">
        <f t="shared" si="2"/>
        <v>0</v>
      </c>
    </row>
    <row r="18" spans="2:10" ht="15" customHeight="1" x14ac:dyDescent="0.25">
      <c r="B18" s="159"/>
      <c r="C18" s="160"/>
      <c r="D18" s="160"/>
      <c r="E18" s="178"/>
      <c r="F18" s="29"/>
      <c r="G18" s="28"/>
      <c r="H18" s="32">
        <f t="shared" si="0"/>
        <v>0</v>
      </c>
      <c r="I18" s="31">
        <f t="shared" si="1"/>
        <v>0</v>
      </c>
      <c r="J18" s="31">
        <f t="shared" si="2"/>
        <v>0</v>
      </c>
    </row>
    <row r="19" spans="2:10" ht="15" customHeight="1" x14ac:dyDescent="0.25">
      <c r="B19" s="159"/>
      <c r="C19" s="160"/>
      <c r="D19" s="160"/>
      <c r="E19" s="178"/>
      <c r="F19" s="29"/>
      <c r="G19" s="28"/>
      <c r="H19" s="32">
        <f t="shared" si="0"/>
        <v>0</v>
      </c>
      <c r="I19" s="31">
        <f t="shared" si="1"/>
        <v>0</v>
      </c>
      <c r="J19" s="31">
        <f t="shared" si="2"/>
        <v>0</v>
      </c>
    </row>
    <row r="20" spans="2:10" ht="15" customHeight="1" x14ac:dyDescent="0.25">
      <c r="B20" s="159"/>
      <c r="C20" s="160"/>
      <c r="D20" s="160"/>
      <c r="E20" s="178"/>
      <c r="F20" s="29"/>
      <c r="G20" s="28"/>
      <c r="H20" s="32">
        <f t="shared" si="0"/>
        <v>0</v>
      </c>
      <c r="I20" s="31">
        <f t="shared" si="1"/>
        <v>0</v>
      </c>
      <c r="J20" s="31">
        <f t="shared" si="2"/>
        <v>0</v>
      </c>
    </row>
    <row r="21" spans="2:10" s="34" customFormat="1" ht="15" customHeight="1" x14ac:dyDescent="0.25">
      <c r="B21" s="179" t="s">
        <v>280</v>
      </c>
      <c r="C21" s="180"/>
      <c r="D21" s="180"/>
      <c r="E21" s="181"/>
      <c r="F21" s="33">
        <f>SUM(F11:F20)</f>
        <v>0</v>
      </c>
      <c r="G21" s="33">
        <f>SUM(G11:G20)</f>
        <v>0</v>
      </c>
      <c r="H21" s="33" t="s">
        <v>255</v>
      </c>
      <c r="I21" s="33">
        <f>SUM(I11:I20)</f>
        <v>0</v>
      </c>
      <c r="J21" s="33">
        <f>SUM(J11:J20)</f>
        <v>0</v>
      </c>
    </row>
    <row r="22" spans="2:10" ht="15" customHeight="1" x14ac:dyDescent="0.25"/>
    <row r="23" spans="2:10" ht="15" customHeight="1" x14ac:dyDescent="0.25">
      <c r="B23" s="173" t="s">
        <v>292</v>
      </c>
      <c r="C23" s="174"/>
      <c r="D23" s="174"/>
      <c r="E23" s="174"/>
      <c r="F23" s="174"/>
      <c r="G23" s="175"/>
    </row>
    <row r="24" spans="2:10" ht="15" customHeight="1" x14ac:dyDescent="0.25">
      <c r="B24" s="168" t="s">
        <v>293</v>
      </c>
      <c r="C24" s="169"/>
      <c r="D24" s="169"/>
      <c r="E24" s="170"/>
      <c r="F24" s="171"/>
      <c r="G24" s="172"/>
    </row>
    <row r="25" spans="2:10" ht="15" customHeight="1" x14ac:dyDescent="0.25">
      <c r="B25" s="168" t="s">
        <v>294</v>
      </c>
      <c r="C25" s="169"/>
      <c r="D25" s="169"/>
      <c r="E25" s="170"/>
      <c r="F25" s="176">
        <v>0.11</v>
      </c>
      <c r="G25" s="177"/>
    </row>
    <row r="26" spans="2:10" ht="15" customHeight="1" x14ac:dyDescent="0.25"/>
  </sheetData>
  <mergeCells count="22">
    <mergeCell ref="B7:J7"/>
    <mergeCell ref="B21:E21"/>
    <mergeCell ref="B9:E10"/>
    <mergeCell ref="F9:F10"/>
    <mergeCell ref="G9:G10"/>
    <mergeCell ref="J9:J10"/>
    <mergeCell ref="B11:E11"/>
    <mergeCell ref="H9:I9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4:E24"/>
    <mergeCell ref="F24:G24"/>
    <mergeCell ref="B23:G23"/>
    <mergeCell ref="B25:E25"/>
    <mergeCell ref="F25:G25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7"/>
  <dimension ref="A1:K40"/>
  <sheetViews>
    <sheetView showGridLines="0" showRowColHeaders="0" workbookViewId="0">
      <pane ySplit="7" topLeftCell="A8" activePane="bottomLeft" state="frozen"/>
      <selection pane="bottomLeft"/>
    </sheetView>
  </sheetViews>
  <sheetFormatPr defaultColWidth="0" defaultRowHeight="15" customHeight="1" zeroHeight="1" x14ac:dyDescent="0.25"/>
  <cols>
    <col min="1" max="1" width="2.7109375" style="1" customWidth="1"/>
    <col min="2" max="10" width="9.140625" style="1" customWidth="1"/>
    <col min="11" max="11" width="2.7109375" style="1" customWidth="1"/>
    <col min="12" max="16384" width="9.140625" style="1" hidden="1"/>
  </cols>
  <sheetData>
    <row r="1" spans="2:10" ht="15" customHeight="1" x14ac:dyDescent="0.25"/>
    <row r="2" spans="2:10" ht="15" customHeight="1" x14ac:dyDescent="0.25"/>
    <row r="3" spans="2:10" ht="15" customHeight="1" x14ac:dyDescent="0.25"/>
    <row r="4" spans="2:10" ht="15" customHeight="1" x14ac:dyDescent="0.25"/>
    <row r="5" spans="2:10" ht="15" customHeight="1" x14ac:dyDescent="0.25"/>
    <row r="6" spans="2:10" ht="15" customHeight="1" x14ac:dyDescent="0.25"/>
    <row r="7" spans="2:10" ht="18.75" x14ac:dyDescent="0.25">
      <c r="B7" s="43" t="s">
        <v>295</v>
      </c>
      <c r="C7" s="43"/>
      <c r="D7" s="43"/>
      <c r="E7" s="43"/>
      <c r="F7" s="43"/>
      <c r="G7" s="43"/>
      <c r="H7" s="43"/>
      <c r="I7" s="43"/>
      <c r="J7" s="43"/>
    </row>
    <row r="8" spans="2:10" ht="15" customHeight="1" x14ac:dyDescent="0.25"/>
    <row r="9" spans="2:10" ht="15" customHeight="1" x14ac:dyDescent="0.25">
      <c r="B9" s="173" t="s">
        <v>296</v>
      </c>
      <c r="C9" s="174"/>
      <c r="D9" s="174"/>
      <c r="E9" s="174"/>
      <c r="F9" s="175"/>
      <c r="G9" s="114" t="s">
        <v>297</v>
      </c>
      <c r="H9" s="116"/>
      <c r="I9" s="114" t="s">
        <v>298</v>
      </c>
      <c r="J9" s="116"/>
    </row>
    <row r="10" spans="2:10" ht="15" customHeight="1" x14ac:dyDescent="0.25">
      <c r="B10" s="199" t="s">
        <v>299</v>
      </c>
      <c r="C10" s="200"/>
      <c r="D10" s="200"/>
      <c r="E10" s="200"/>
      <c r="F10" s="201"/>
      <c r="G10" s="202">
        <f>MaodeObra!$J$21</f>
        <v>0</v>
      </c>
      <c r="H10" s="203"/>
      <c r="I10" s="142" t="str">
        <f>IFERROR(G10/$G$39,"")</f>
        <v/>
      </c>
      <c r="J10" s="143"/>
    </row>
    <row r="11" spans="2:10" ht="15" customHeight="1" x14ac:dyDescent="0.25">
      <c r="B11" s="199" t="s">
        <v>300</v>
      </c>
      <c r="C11" s="200"/>
      <c r="D11" s="200"/>
      <c r="E11" s="200"/>
      <c r="F11" s="201"/>
      <c r="G11" s="202">
        <f>MaodeObra!$F$24*(1+MaodeObra!$F$25)</f>
        <v>0</v>
      </c>
      <c r="H11" s="203"/>
      <c r="I11" s="142" t="str">
        <f t="shared" ref="I11:I38" si="0">IFERROR(G11/$G$39,"")</f>
        <v/>
      </c>
      <c r="J11" s="143"/>
    </row>
    <row r="12" spans="2:10" ht="15" customHeight="1" x14ac:dyDescent="0.25">
      <c r="B12" s="159" t="s">
        <v>301</v>
      </c>
      <c r="C12" s="160"/>
      <c r="D12" s="160"/>
      <c r="E12" s="160"/>
      <c r="F12" s="178"/>
      <c r="G12" s="197"/>
      <c r="H12" s="198"/>
      <c r="I12" s="142" t="str">
        <f t="shared" si="0"/>
        <v/>
      </c>
      <c r="J12" s="143"/>
    </row>
    <row r="13" spans="2:10" ht="15" customHeight="1" x14ac:dyDescent="0.25">
      <c r="B13" s="159" t="s">
        <v>302</v>
      </c>
      <c r="C13" s="160"/>
      <c r="D13" s="160"/>
      <c r="E13" s="160"/>
      <c r="F13" s="178"/>
      <c r="G13" s="197"/>
      <c r="H13" s="198"/>
      <c r="I13" s="142" t="str">
        <f t="shared" si="0"/>
        <v/>
      </c>
      <c r="J13" s="143"/>
    </row>
    <row r="14" spans="2:10" ht="15" customHeight="1" x14ac:dyDescent="0.25">
      <c r="B14" s="159" t="s">
        <v>303</v>
      </c>
      <c r="C14" s="160"/>
      <c r="D14" s="160"/>
      <c r="E14" s="160"/>
      <c r="F14" s="178"/>
      <c r="G14" s="197"/>
      <c r="H14" s="198"/>
      <c r="I14" s="142" t="str">
        <f t="shared" si="0"/>
        <v/>
      </c>
      <c r="J14" s="143"/>
    </row>
    <row r="15" spans="2:10" ht="15" customHeight="1" x14ac:dyDescent="0.25">
      <c r="B15" s="159" t="s">
        <v>304</v>
      </c>
      <c r="C15" s="160"/>
      <c r="D15" s="160"/>
      <c r="E15" s="160"/>
      <c r="F15" s="178"/>
      <c r="G15" s="197"/>
      <c r="H15" s="198"/>
      <c r="I15" s="142" t="str">
        <f t="shared" si="0"/>
        <v/>
      </c>
      <c r="J15" s="143"/>
    </row>
    <row r="16" spans="2:10" ht="15" customHeight="1" x14ac:dyDescent="0.25">
      <c r="B16" s="159" t="s">
        <v>305</v>
      </c>
      <c r="C16" s="160"/>
      <c r="D16" s="160"/>
      <c r="E16" s="160"/>
      <c r="F16" s="178"/>
      <c r="G16" s="197"/>
      <c r="H16" s="198"/>
      <c r="I16" s="142" t="str">
        <f t="shared" si="0"/>
        <v/>
      </c>
      <c r="J16" s="143"/>
    </row>
    <row r="17" spans="2:10" ht="15" customHeight="1" x14ac:dyDescent="0.25">
      <c r="B17" s="159" t="s">
        <v>306</v>
      </c>
      <c r="C17" s="160"/>
      <c r="D17" s="160"/>
      <c r="E17" s="160"/>
      <c r="F17" s="178"/>
      <c r="G17" s="197"/>
      <c r="H17" s="198"/>
      <c r="I17" s="142" t="str">
        <f t="shared" si="0"/>
        <v/>
      </c>
      <c r="J17" s="143"/>
    </row>
    <row r="18" spans="2:10" ht="15" customHeight="1" x14ac:dyDescent="0.25">
      <c r="B18" s="159" t="s">
        <v>307</v>
      </c>
      <c r="C18" s="160"/>
      <c r="D18" s="160"/>
      <c r="E18" s="160"/>
      <c r="F18" s="178"/>
      <c r="G18" s="197"/>
      <c r="H18" s="198"/>
      <c r="I18" s="142" t="str">
        <f t="shared" si="0"/>
        <v/>
      </c>
      <c r="J18" s="143"/>
    </row>
    <row r="19" spans="2:10" ht="15" customHeight="1" x14ac:dyDescent="0.25">
      <c r="B19" s="159" t="s">
        <v>308</v>
      </c>
      <c r="C19" s="160"/>
      <c r="D19" s="160"/>
      <c r="E19" s="160"/>
      <c r="F19" s="178"/>
      <c r="G19" s="197"/>
      <c r="H19" s="198"/>
      <c r="I19" s="142" t="str">
        <f t="shared" si="0"/>
        <v/>
      </c>
      <c r="J19" s="143"/>
    </row>
    <row r="20" spans="2:10" ht="15" customHeight="1" x14ac:dyDescent="0.25">
      <c r="B20" s="159" t="s">
        <v>309</v>
      </c>
      <c r="C20" s="160"/>
      <c r="D20" s="160"/>
      <c r="E20" s="160"/>
      <c r="F20" s="178"/>
      <c r="G20" s="197"/>
      <c r="H20" s="198"/>
      <c r="I20" s="142" t="str">
        <f t="shared" si="0"/>
        <v/>
      </c>
      <c r="J20" s="143"/>
    </row>
    <row r="21" spans="2:10" ht="15" customHeight="1" x14ac:dyDescent="0.25">
      <c r="B21" s="159" t="s">
        <v>310</v>
      </c>
      <c r="C21" s="160"/>
      <c r="D21" s="160"/>
      <c r="E21" s="160"/>
      <c r="F21" s="178"/>
      <c r="G21" s="197"/>
      <c r="H21" s="198"/>
      <c r="I21" s="142" t="str">
        <f t="shared" si="0"/>
        <v/>
      </c>
      <c r="J21" s="143"/>
    </row>
    <row r="22" spans="2:10" ht="15" customHeight="1" x14ac:dyDescent="0.25">
      <c r="B22" s="159" t="s">
        <v>311</v>
      </c>
      <c r="C22" s="160"/>
      <c r="D22" s="160"/>
      <c r="E22" s="160"/>
      <c r="F22" s="178"/>
      <c r="G22" s="202">
        <f>InvestFixo!$I$59/12</f>
        <v>0</v>
      </c>
      <c r="H22" s="203"/>
      <c r="I22" s="142" t="str">
        <f t="shared" si="0"/>
        <v/>
      </c>
      <c r="J22" s="143"/>
    </row>
    <row r="23" spans="2:10" ht="15" customHeight="1" x14ac:dyDescent="0.25">
      <c r="B23" s="159" t="s">
        <v>312</v>
      </c>
      <c r="C23" s="160"/>
      <c r="D23" s="160"/>
      <c r="E23" s="160"/>
      <c r="F23" s="178"/>
      <c r="G23" s="197"/>
      <c r="H23" s="198"/>
      <c r="I23" s="142" t="str">
        <f t="shared" si="0"/>
        <v/>
      </c>
      <c r="J23" s="143"/>
    </row>
    <row r="24" spans="2:10" ht="15" customHeight="1" x14ac:dyDescent="0.25">
      <c r="B24" s="159" t="s">
        <v>313</v>
      </c>
      <c r="C24" s="160"/>
      <c r="D24" s="160"/>
      <c r="E24" s="160"/>
      <c r="F24" s="178"/>
      <c r="G24" s="197"/>
      <c r="H24" s="198"/>
      <c r="I24" s="142" t="str">
        <f t="shared" si="0"/>
        <v/>
      </c>
      <c r="J24" s="143"/>
    </row>
    <row r="25" spans="2:10" ht="15" customHeight="1" x14ac:dyDescent="0.25">
      <c r="B25" s="159" t="s">
        <v>314</v>
      </c>
      <c r="C25" s="160"/>
      <c r="D25" s="160"/>
      <c r="E25" s="160"/>
      <c r="F25" s="178"/>
      <c r="G25" s="197"/>
      <c r="H25" s="198"/>
      <c r="I25" s="142" t="str">
        <f t="shared" si="0"/>
        <v/>
      </c>
      <c r="J25" s="143"/>
    </row>
    <row r="26" spans="2:10" ht="15" customHeight="1" x14ac:dyDescent="0.25">
      <c r="B26" s="159" t="s">
        <v>315</v>
      </c>
      <c r="C26" s="160"/>
      <c r="D26" s="160"/>
      <c r="E26" s="160"/>
      <c r="F26" s="178"/>
      <c r="G26" s="197"/>
      <c r="H26" s="198"/>
      <c r="I26" s="142" t="str">
        <f t="shared" si="0"/>
        <v/>
      </c>
      <c r="J26" s="143"/>
    </row>
    <row r="27" spans="2:10" ht="15" customHeight="1" x14ac:dyDescent="0.25">
      <c r="B27" s="159" t="s">
        <v>316</v>
      </c>
      <c r="C27" s="160"/>
      <c r="D27" s="160"/>
      <c r="E27" s="160"/>
      <c r="F27" s="178"/>
      <c r="G27" s="197"/>
      <c r="H27" s="198"/>
      <c r="I27" s="142" t="str">
        <f t="shared" si="0"/>
        <v/>
      </c>
      <c r="J27" s="143"/>
    </row>
    <row r="28" spans="2:10" ht="15" customHeight="1" x14ac:dyDescent="0.25">
      <c r="B28" s="199" t="s">
        <v>317</v>
      </c>
      <c r="C28" s="200"/>
      <c r="D28" s="200"/>
      <c r="E28" s="200"/>
      <c r="F28" s="201"/>
      <c r="G28" s="202">
        <f>SUM(G29:H38)</f>
        <v>0</v>
      </c>
      <c r="H28" s="203"/>
      <c r="I28" s="142" t="str">
        <f t="shared" si="0"/>
        <v/>
      </c>
      <c r="J28" s="143"/>
    </row>
    <row r="29" spans="2:10" ht="15" customHeight="1" x14ac:dyDescent="0.25">
      <c r="B29" s="159"/>
      <c r="C29" s="160"/>
      <c r="D29" s="160"/>
      <c r="E29" s="160"/>
      <c r="F29" s="178"/>
      <c r="G29" s="197"/>
      <c r="H29" s="198"/>
      <c r="I29" s="142" t="str">
        <f t="shared" si="0"/>
        <v/>
      </c>
      <c r="J29" s="143"/>
    </row>
    <row r="30" spans="2:10" ht="15" customHeight="1" x14ac:dyDescent="0.25">
      <c r="B30" s="159"/>
      <c r="C30" s="160"/>
      <c r="D30" s="160"/>
      <c r="E30" s="160"/>
      <c r="F30" s="178"/>
      <c r="G30" s="197"/>
      <c r="H30" s="198"/>
      <c r="I30" s="142" t="str">
        <f t="shared" si="0"/>
        <v/>
      </c>
      <c r="J30" s="143"/>
    </row>
    <row r="31" spans="2:10" ht="15" customHeight="1" x14ac:dyDescent="0.25">
      <c r="B31" s="159"/>
      <c r="C31" s="160"/>
      <c r="D31" s="160"/>
      <c r="E31" s="160"/>
      <c r="F31" s="178"/>
      <c r="G31" s="197"/>
      <c r="H31" s="198"/>
      <c r="I31" s="142" t="str">
        <f t="shared" si="0"/>
        <v/>
      </c>
      <c r="J31" s="143"/>
    </row>
    <row r="32" spans="2:10" ht="15" customHeight="1" x14ac:dyDescent="0.25">
      <c r="B32" s="159"/>
      <c r="C32" s="160"/>
      <c r="D32" s="160"/>
      <c r="E32" s="160"/>
      <c r="F32" s="178"/>
      <c r="G32" s="197"/>
      <c r="H32" s="198"/>
      <c r="I32" s="142" t="str">
        <f t="shared" si="0"/>
        <v/>
      </c>
      <c r="J32" s="143"/>
    </row>
    <row r="33" spans="2:10" ht="15" customHeight="1" x14ac:dyDescent="0.25">
      <c r="B33" s="159"/>
      <c r="C33" s="160"/>
      <c r="D33" s="160"/>
      <c r="E33" s="160"/>
      <c r="F33" s="178"/>
      <c r="G33" s="197"/>
      <c r="H33" s="198"/>
      <c r="I33" s="142" t="str">
        <f t="shared" si="0"/>
        <v/>
      </c>
      <c r="J33" s="143"/>
    </row>
    <row r="34" spans="2:10" ht="15" customHeight="1" x14ac:dyDescent="0.25">
      <c r="B34" s="159"/>
      <c r="C34" s="160"/>
      <c r="D34" s="160"/>
      <c r="E34" s="160"/>
      <c r="F34" s="178"/>
      <c r="G34" s="197"/>
      <c r="H34" s="198"/>
      <c r="I34" s="142" t="str">
        <f t="shared" si="0"/>
        <v/>
      </c>
      <c r="J34" s="143"/>
    </row>
    <row r="35" spans="2:10" ht="15" customHeight="1" x14ac:dyDescent="0.25">
      <c r="B35" s="159"/>
      <c r="C35" s="160"/>
      <c r="D35" s="160"/>
      <c r="E35" s="160"/>
      <c r="F35" s="178"/>
      <c r="G35" s="197"/>
      <c r="H35" s="198"/>
      <c r="I35" s="142" t="str">
        <f t="shared" si="0"/>
        <v/>
      </c>
      <c r="J35" s="143"/>
    </row>
    <row r="36" spans="2:10" ht="15" customHeight="1" x14ac:dyDescent="0.25">
      <c r="B36" s="159"/>
      <c r="C36" s="160"/>
      <c r="D36" s="160"/>
      <c r="E36" s="160"/>
      <c r="F36" s="178"/>
      <c r="G36" s="197"/>
      <c r="H36" s="198"/>
      <c r="I36" s="142" t="str">
        <f t="shared" si="0"/>
        <v/>
      </c>
      <c r="J36" s="143"/>
    </row>
    <row r="37" spans="2:10" ht="15" customHeight="1" x14ac:dyDescent="0.25">
      <c r="B37" s="159"/>
      <c r="C37" s="160"/>
      <c r="D37" s="160"/>
      <c r="E37" s="160"/>
      <c r="F37" s="178"/>
      <c r="G37" s="197"/>
      <c r="H37" s="198"/>
      <c r="I37" s="142" t="str">
        <f t="shared" si="0"/>
        <v/>
      </c>
      <c r="J37" s="143"/>
    </row>
    <row r="38" spans="2:10" ht="15" customHeight="1" x14ac:dyDescent="0.25">
      <c r="B38" s="159"/>
      <c r="C38" s="160"/>
      <c r="D38" s="160"/>
      <c r="E38" s="160"/>
      <c r="F38" s="178"/>
      <c r="G38" s="197"/>
      <c r="H38" s="198"/>
      <c r="I38" s="142" t="str">
        <f t="shared" si="0"/>
        <v/>
      </c>
      <c r="J38" s="143"/>
    </row>
    <row r="39" spans="2:10" ht="15" customHeight="1" x14ac:dyDescent="0.25">
      <c r="B39" s="192" t="s">
        <v>318</v>
      </c>
      <c r="C39" s="193"/>
      <c r="D39" s="193"/>
      <c r="E39" s="193"/>
      <c r="F39" s="194"/>
      <c r="G39" s="195">
        <f>SUM(G10:H28)</f>
        <v>0</v>
      </c>
      <c r="H39" s="196"/>
    </row>
    <row r="40" spans="2:10" ht="15" customHeight="1" x14ac:dyDescent="0.25"/>
  </sheetData>
  <mergeCells count="93">
    <mergeCell ref="B7:J7"/>
    <mergeCell ref="I9:J9"/>
    <mergeCell ref="B9:F9"/>
    <mergeCell ref="B10:F10"/>
    <mergeCell ref="G10:H10"/>
    <mergeCell ref="I10:J10"/>
    <mergeCell ref="G9:H9"/>
    <mergeCell ref="B16:F16"/>
    <mergeCell ref="G16:H16"/>
    <mergeCell ref="I16:J16"/>
    <mergeCell ref="G11:H11"/>
    <mergeCell ref="I11:J11"/>
    <mergeCell ref="B12:F12"/>
    <mergeCell ref="G12:H12"/>
    <mergeCell ref="I12:J12"/>
    <mergeCell ref="B13:F13"/>
    <mergeCell ref="G13:H13"/>
    <mergeCell ref="I13:J13"/>
    <mergeCell ref="B11:F11"/>
    <mergeCell ref="B14:F14"/>
    <mergeCell ref="G14:H14"/>
    <mergeCell ref="I14:J14"/>
    <mergeCell ref="B15:F15"/>
    <mergeCell ref="G15:H15"/>
    <mergeCell ref="I15:J15"/>
    <mergeCell ref="I17:J17"/>
    <mergeCell ref="B18:F18"/>
    <mergeCell ref="G18:H18"/>
    <mergeCell ref="I18:J18"/>
    <mergeCell ref="B19:F19"/>
    <mergeCell ref="G19:H19"/>
    <mergeCell ref="I19:J19"/>
    <mergeCell ref="B17:F17"/>
    <mergeCell ref="G17:H17"/>
    <mergeCell ref="I20:J20"/>
    <mergeCell ref="B21:F21"/>
    <mergeCell ref="G21:H21"/>
    <mergeCell ref="I21:J21"/>
    <mergeCell ref="B22:F22"/>
    <mergeCell ref="G22:H22"/>
    <mergeCell ref="I22:J22"/>
    <mergeCell ref="B20:F20"/>
    <mergeCell ref="G20:H20"/>
    <mergeCell ref="B23:F23"/>
    <mergeCell ref="G23:H23"/>
    <mergeCell ref="I23:J23"/>
    <mergeCell ref="B24:F24"/>
    <mergeCell ref="G24:H24"/>
    <mergeCell ref="I24:J24"/>
    <mergeCell ref="B25:F25"/>
    <mergeCell ref="G25:H25"/>
    <mergeCell ref="I25:J25"/>
    <mergeCell ref="B26:F26"/>
    <mergeCell ref="G26:H26"/>
    <mergeCell ref="I26:J26"/>
    <mergeCell ref="B27:F27"/>
    <mergeCell ref="G27:H27"/>
    <mergeCell ref="I27:J27"/>
    <mergeCell ref="B28:F28"/>
    <mergeCell ref="G28:H28"/>
    <mergeCell ref="I28:J28"/>
    <mergeCell ref="B29:F29"/>
    <mergeCell ref="G29:H29"/>
    <mergeCell ref="I29:J29"/>
    <mergeCell ref="B30:F30"/>
    <mergeCell ref="G30:H30"/>
    <mergeCell ref="I30:J30"/>
    <mergeCell ref="I32:J32"/>
    <mergeCell ref="B32:F32"/>
    <mergeCell ref="G32:H32"/>
    <mergeCell ref="B31:F31"/>
    <mergeCell ref="G31:H31"/>
    <mergeCell ref="I31:J31"/>
    <mergeCell ref="B33:F33"/>
    <mergeCell ref="G33:H33"/>
    <mergeCell ref="I33:J33"/>
    <mergeCell ref="B34:F34"/>
    <mergeCell ref="G34:H34"/>
    <mergeCell ref="I34:J34"/>
    <mergeCell ref="B35:F35"/>
    <mergeCell ref="G35:H35"/>
    <mergeCell ref="I35:J35"/>
    <mergeCell ref="B36:F36"/>
    <mergeCell ref="G36:H36"/>
    <mergeCell ref="I36:J36"/>
    <mergeCell ref="B39:F39"/>
    <mergeCell ref="G39:H39"/>
    <mergeCell ref="B37:F37"/>
    <mergeCell ref="G37:H37"/>
    <mergeCell ref="I37:J37"/>
    <mergeCell ref="B38:F38"/>
    <mergeCell ref="G38:H38"/>
    <mergeCell ref="I38:J38"/>
  </mergeCell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J10" evalError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8"/>
  <dimension ref="A1:K38"/>
  <sheetViews>
    <sheetView showGridLines="0" showRowColHeaders="0" workbookViewId="0">
      <pane ySplit="7" topLeftCell="A8" activePane="bottomLeft" state="frozen"/>
      <selection pane="bottomLeft"/>
    </sheetView>
  </sheetViews>
  <sheetFormatPr defaultColWidth="0" defaultRowHeight="15" customHeight="1" zeroHeight="1" x14ac:dyDescent="0.25"/>
  <cols>
    <col min="1" max="1" width="2.7109375" style="1" customWidth="1"/>
    <col min="2" max="10" width="9.140625" style="1" customWidth="1"/>
    <col min="11" max="11" width="2.7109375" style="1" customWidth="1"/>
    <col min="12" max="16384" width="9.140625" style="1" hidden="1"/>
  </cols>
  <sheetData>
    <row r="1" spans="2:11" ht="15" customHeight="1" x14ac:dyDescent="0.25"/>
    <row r="2" spans="2:11" ht="15" customHeight="1" x14ac:dyDescent="0.25"/>
    <row r="3" spans="2:11" ht="15" customHeight="1" x14ac:dyDescent="0.25"/>
    <row r="4" spans="2:11" ht="15" customHeight="1" x14ac:dyDescent="0.25"/>
    <row r="5" spans="2:11" ht="15" customHeight="1" x14ac:dyDescent="0.25"/>
    <row r="6" spans="2:11" ht="15" customHeight="1" x14ac:dyDescent="0.25"/>
    <row r="7" spans="2:11" ht="18.75" x14ac:dyDescent="0.25">
      <c r="B7" s="43" t="s">
        <v>319</v>
      </c>
      <c r="C7" s="43"/>
      <c r="D7" s="43"/>
      <c r="E7" s="43"/>
      <c r="F7" s="43"/>
      <c r="G7" s="43"/>
      <c r="H7" s="43"/>
      <c r="I7" s="43"/>
      <c r="J7" s="43"/>
    </row>
    <row r="8" spans="2:11" ht="15" customHeight="1" x14ac:dyDescent="0.25"/>
    <row r="9" spans="2:11" ht="15" customHeight="1" x14ac:dyDescent="0.25">
      <c r="B9" s="114" t="s">
        <v>320</v>
      </c>
      <c r="C9" s="115"/>
      <c r="D9" s="115"/>
      <c r="E9" s="115"/>
      <c r="F9" s="115"/>
      <c r="G9" s="115"/>
      <c r="H9" s="115"/>
      <c r="I9" s="115"/>
      <c r="J9" s="116"/>
    </row>
    <row r="10" spans="2:11" ht="4.5" customHeight="1" x14ac:dyDescent="0.25"/>
    <row r="11" spans="2:11" ht="15" customHeight="1" x14ac:dyDescent="0.25">
      <c r="B11" s="209" t="s">
        <v>321</v>
      </c>
      <c r="C11" s="210"/>
      <c r="D11" s="210"/>
      <c r="E11" s="211"/>
      <c r="F11" s="212" t="s">
        <v>284</v>
      </c>
      <c r="G11" s="134"/>
      <c r="H11" s="212" t="s">
        <v>322</v>
      </c>
      <c r="I11" s="134"/>
      <c r="J11" s="38" t="s">
        <v>280</v>
      </c>
      <c r="K11" s="37"/>
    </row>
    <row r="12" spans="2:11" ht="15" customHeight="1" x14ac:dyDescent="0.25">
      <c r="B12" s="129"/>
      <c r="C12" s="130"/>
      <c r="D12" s="130"/>
      <c r="E12" s="130"/>
      <c r="F12" s="207"/>
      <c r="G12" s="208"/>
      <c r="H12" s="207"/>
      <c r="I12" s="208"/>
      <c r="J12" s="39">
        <f>F12*H12*Faturamento!$G$108</f>
        <v>0</v>
      </c>
    </row>
    <row r="13" spans="2:11" ht="15" customHeight="1" x14ac:dyDescent="0.25">
      <c r="B13" s="129"/>
      <c r="C13" s="130"/>
      <c r="D13" s="130"/>
      <c r="E13" s="130"/>
      <c r="F13" s="207"/>
      <c r="G13" s="208"/>
      <c r="H13" s="207"/>
      <c r="I13" s="208"/>
      <c r="J13" s="39">
        <f>F13*H13*Faturamento!$G$108</f>
        <v>0</v>
      </c>
    </row>
    <row r="14" spans="2:11" ht="15" customHeight="1" x14ac:dyDescent="0.25">
      <c r="B14" s="129"/>
      <c r="C14" s="130"/>
      <c r="D14" s="130"/>
      <c r="E14" s="130"/>
      <c r="F14" s="207"/>
      <c r="G14" s="208"/>
      <c r="H14" s="207"/>
      <c r="I14" s="208"/>
      <c r="J14" s="39">
        <f>F14*H14*Faturamento!$G$108</f>
        <v>0</v>
      </c>
    </row>
    <row r="15" spans="2:11" ht="15" customHeight="1" x14ac:dyDescent="0.25">
      <c r="B15" s="129"/>
      <c r="C15" s="130"/>
      <c r="D15" s="130"/>
      <c r="E15" s="130"/>
      <c r="F15" s="207"/>
      <c r="G15" s="208"/>
      <c r="H15" s="207"/>
      <c r="I15" s="208"/>
      <c r="J15" s="39">
        <f>F15*H15*Faturamento!$G$108</f>
        <v>0</v>
      </c>
    </row>
    <row r="16" spans="2:11" ht="15" customHeight="1" x14ac:dyDescent="0.25">
      <c r="B16" s="129"/>
      <c r="C16" s="130"/>
      <c r="D16" s="130"/>
      <c r="E16" s="130"/>
      <c r="F16" s="207"/>
      <c r="G16" s="208"/>
      <c r="H16" s="207"/>
      <c r="I16" s="208"/>
      <c r="J16" s="39">
        <f>F16*H16*Faturamento!$G$108</f>
        <v>0</v>
      </c>
    </row>
    <row r="17" spans="2:11" ht="15" customHeight="1" x14ac:dyDescent="0.25">
      <c r="B17" s="129"/>
      <c r="C17" s="130"/>
      <c r="D17" s="130"/>
      <c r="E17" s="130"/>
      <c r="F17" s="207"/>
      <c r="G17" s="208"/>
      <c r="H17" s="207"/>
      <c r="I17" s="208"/>
      <c r="J17" s="39">
        <f>F17*H17*Faturamento!$G$108</f>
        <v>0</v>
      </c>
    </row>
    <row r="18" spans="2:11" ht="15" customHeight="1" x14ac:dyDescent="0.25">
      <c r="B18" s="129"/>
      <c r="C18" s="130"/>
      <c r="D18" s="130"/>
      <c r="E18" s="130"/>
      <c r="F18" s="207"/>
      <c r="G18" s="208"/>
      <c r="H18" s="207"/>
      <c r="I18" s="208"/>
      <c r="J18" s="39">
        <f>F18*H18*Faturamento!$G$108</f>
        <v>0</v>
      </c>
    </row>
    <row r="19" spans="2:11" ht="15" customHeight="1" x14ac:dyDescent="0.25">
      <c r="B19" s="129"/>
      <c r="C19" s="130"/>
      <c r="D19" s="130"/>
      <c r="E19" s="130"/>
      <c r="F19" s="207"/>
      <c r="G19" s="208"/>
      <c r="H19" s="207"/>
      <c r="I19" s="208"/>
      <c r="J19" s="39">
        <f>F19*H19*Faturamento!$G$108</f>
        <v>0</v>
      </c>
    </row>
    <row r="20" spans="2:11" ht="15" customHeight="1" x14ac:dyDescent="0.25">
      <c r="B20" s="129"/>
      <c r="C20" s="130"/>
      <c r="D20" s="130"/>
      <c r="E20" s="130"/>
      <c r="F20" s="207"/>
      <c r="G20" s="208"/>
      <c r="H20" s="207"/>
      <c r="I20" s="208"/>
      <c r="J20" s="39">
        <f>F20*H20*Faturamento!$G$108</f>
        <v>0</v>
      </c>
    </row>
    <row r="21" spans="2:11" ht="15" customHeight="1" x14ac:dyDescent="0.25">
      <c r="B21" s="129"/>
      <c r="C21" s="130"/>
      <c r="D21" s="130"/>
      <c r="E21" s="130"/>
      <c r="F21" s="207"/>
      <c r="G21" s="208"/>
      <c r="H21" s="207"/>
      <c r="I21" s="208"/>
      <c r="J21" s="39">
        <f>F21*H21*Faturamento!$G$108</f>
        <v>0</v>
      </c>
    </row>
    <row r="22" spans="2:11" ht="15" customHeight="1" x14ac:dyDescent="0.25"/>
    <row r="23" spans="2:11" ht="15" customHeight="1" x14ac:dyDescent="0.25">
      <c r="B23" s="114" t="s">
        <v>323</v>
      </c>
      <c r="C23" s="115"/>
      <c r="D23" s="115"/>
      <c r="E23" s="116"/>
      <c r="F23" s="207"/>
      <c r="G23" s="208"/>
    </row>
    <row r="24" spans="2:11" ht="15" customHeight="1" x14ac:dyDescent="0.25"/>
    <row r="25" spans="2:11" ht="15" customHeight="1" x14ac:dyDescent="0.25">
      <c r="B25" s="114" t="s">
        <v>324</v>
      </c>
      <c r="C25" s="115"/>
      <c r="D25" s="115"/>
      <c r="E25" s="115"/>
      <c r="F25" s="115"/>
      <c r="G25" s="115"/>
      <c r="H25" s="115"/>
      <c r="I25" s="115"/>
      <c r="J25" s="116"/>
    </row>
    <row r="26" spans="2:11" ht="4.5" customHeight="1" x14ac:dyDescent="0.25"/>
    <row r="27" spans="2:11" ht="15" customHeight="1" x14ac:dyDescent="0.25">
      <c r="B27" s="209" t="s">
        <v>325</v>
      </c>
      <c r="C27" s="210"/>
      <c r="D27" s="210"/>
      <c r="E27" s="211"/>
      <c r="F27" s="212" t="s">
        <v>280</v>
      </c>
      <c r="G27" s="134"/>
      <c r="J27" s="41"/>
      <c r="K27" s="40"/>
    </row>
    <row r="28" spans="2:11" ht="15" customHeight="1" x14ac:dyDescent="0.25">
      <c r="B28" s="168" t="s">
        <v>326</v>
      </c>
      <c r="C28" s="169"/>
      <c r="D28" s="169"/>
      <c r="E28" s="170"/>
      <c r="F28" s="204"/>
      <c r="G28" s="205"/>
    </row>
    <row r="29" spans="2:11" ht="15" customHeight="1" x14ac:dyDescent="0.25">
      <c r="B29" s="168" t="s">
        <v>327</v>
      </c>
      <c r="C29" s="169"/>
      <c r="D29" s="169"/>
      <c r="E29" s="170"/>
      <c r="F29" s="204"/>
      <c r="G29" s="205"/>
    </row>
    <row r="30" spans="2:11" ht="15" customHeight="1" x14ac:dyDescent="0.25">
      <c r="B30" s="129"/>
      <c r="C30" s="130"/>
      <c r="D30" s="130"/>
      <c r="E30" s="206"/>
      <c r="F30" s="204"/>
      <c r="G30" s="205"/>
    </row>
    <row r="31" spans="2:11" ht="15" customHeight="1" x14ac:dyDescent="0.25">
      <c r="B31" s="129"/>
      <c r="C31" s="130"/>
      <c r="D31" s="130"/>
      <c r="E31" s="206"/>
      <c r="F31" s="204"/>
      <c r="G31" s="205"/>
    </row>
    <row r="32" spans="2:11" ht="15" customHeight="1" x14ac:dyDescent="0.25">
      <c r="B32" s="129"/>
      <c r="C32" s="130"/>
      <c r="D32" s="130"/>
      <c r="E32" s="206"/>
      <c r="F32" s="204"/>
      <c r="G32" s="205"/>
    </row>
    <row r="33" spans="2:7" ht="15" customHeight="1" x14ac:dyDescent="0.25">
      <c r="B33" s="129"/>
      <c r="C33" s="130"/>
      <c r="D33" s="130"/>
      <c r="E33" s="206"/>
      <c r="F33" s="204"/>
      <c r="G33" s="205"/>
    </row>
    <row r="34" spans="2:7" ht="15" customHeight="1" x14ac:dyDescent="0.25">
      <c r="B34" s="129"/>
      <c r="C34" s="130"/>
      <c r="D34" s="130"/>
      <c r="E34" s="206"/>
      <c r="F34" s="204"/>
      <c r="G34" s="205"/>
    </row>
    <row r="35" spans="2:7" ht="15" customHeight="1" x14ac:dyDescent="0.25">
      <c r="B35" s="129"/>
      <c r="C35" s="130"/>
      <c r="D35" s="130"/>
      <c r="E35" s="206"/>
      <c r="F35" s="204"/>
      <c r="G35" s="205"/>
    </row>
    <row r="36" spans="2:7" ht="15" customHeight="1" x14ac:dyDescent="0.25">
      <c r="B36" s="129"/>
      <c r="C36" s="130"/>
      <c r="D36" s="130"/>
      <c r="E36" s="206"/>
      <c r="F36" s="204"/>
      <c r="G36" s="205"/>
    </row>
    <row r="37" spans="2:7" ht="15" customHeight="1" x14ac:dyDescent="0.25">
      <c r="B37" s="129"/>
      <c r="C37" s="130"/>
      <c r="D37" s="130"/>
      <c r="E37" s="206"/>
      <c r="F37" s="204"/>
      <c r="G37" s="205"/>
    </row>
    <row r="38" spans="2:7" ht="15" customHeight="1" x14ac:dyDescent="0.25"/>
  </sheetData>
  <mergeCells count="60">
    <mergeCell ref="B7:J7"/>
    <mergeCell ref="B21:E21"/>
    <mergeCell ref="F21:G21"/>
    <mergeCell ref="H21:I21"/>
    <mergeCell ref="B17:E17"/>
    <mergeCell ref="F17:G17"/>
    <mergeCell ref="H17:I17"/>
    <mergeCell ref="B18:E18"/>
    <mergeCell ref="B33:E33"/>
    <mergeCell ref="F33:G33"/>
    <mergeCell ref="B34:E34"/>
    <mergeCell ref="F34:G34"/>
    <mergeCell ref="B32:E32"/>
    <mergeCell ref="F32:G32"/>
    <mergeCell ref="B37:E37"/>
    <mergeCell ref="F37:G37"/>
    <mergeCell ref="B35:E35"/>
    <mergeCell ref="F35:G35"/>
    <mergeCell ref="B36:E36"/>
    <mergeCell ref="F36:G36"/>
    <mergeCell ref="B16:E16"/>
    <mergeCell ref="F16:G16"/>
    <mergeCell ref="H16:I16"/>
    <mergeCell ref="B9:J9"/>
    <mergeCell ref="B11:E11"/>
    <mergeCell ref="F11:G11"/>
    <mergeCell ref="H11:I11"/>
    <mergeCell ref="B12:E12"/>
    <mergeCell ref="F12:G12"/>
    <mergeCell ref="B13:E13"/>
    <mergeCell ref="F13:G13"/>
    <mergeCell ref="H13:I13"/>
    <mergeCell ref="B14:E14"/>
    <mergeCell ref="H12:I12"/>
    <mergeCell ref="F14:G14"/>
    <mergeCell ref="H14:I14"/>
    <mergeCell ref="B15:E15"/>
    <mergeCell ref="F15:G15"/>
    <mergeCell ref="H15:I15"/>
    <mergeCell ref="B31:E31"/>
    <mergeCell ref="F31:G31"/>
    <mergeCell ref="F18:G18"/>
    <mergeCell ref="H18:I18"/>
    <mergeCell ref="B19:E19"/>
    <mergeCell ref="F19:G19"/>
    <mergeCell ref="H19:I19"/>
    <mergeCell ref="B20:E20"/>
    <mergeCell ref="F20:G20"/>
    <mergeCell ref="H20:I20"/>
    <mergeCell ref="B27:E27"/>
    <mergeCell ref="F27:G27"/>
    <mergeCell ref="B28:E28"/>
    <mergeCell ref="B25:J25"/>
    <mergeCell ref="B23:E23"/>
    <mergeCell ref="F23:G23"/>
    <mergeCell ref="F28:G28"/>
    <mergeCell ref="B29:E29"/>
    <mergeCell ref="F29:G29"/>
    <mergeCell ref="B30:E30"/>
    <mergeCell ref="F30:G30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9"/>
  <dimension ref="A1:K17"/>
  <sheetViews>
    <sheetView showGridLines="0" showRowColHeaders="0" workbookViewId="0">
      <pane ySplit="7" topLeftCell="A8" activePane="bottomLeft" state="frozen"/>
      <selection pane="bottomLeft"/>
    </sheetView>
  </sheetViews>
  <sheetFormatPr defaultColWidth="0" defaultRowHeight="15" customHeight="1" zeroHeight="1" x14ac:dyDescent="0.25"/>
  <cols>
    <col min="1" max="1" width="2.7109375" style="1" customWidth="1"/>
    <col min="2" max="10" width="9.140625" style="1" customWidth="1"/>
    <col min="11" max="11" width="2.7109375" style="1" customWidth="1"/>
    <col min="12" max="16384" width="9.140625" style="1" hidden="1"/>
  </cols>
  <sheetData>
    <row r="1" spans="2:10" ht="15" customHeight="1" x14ac:dyDescent="0.25"/>
    <row r="2" spans="2:10" ht="15" customHeight="1" x14ac:dyDescent="0.25"/>
    <row r="3" spans="2:10" ht="15" customHeight="1" x14ac:dyDescent="0.25"/>
    <row r="4" spans="2:10" ht="15" customHeight="1" x14ac:dyDescent="0.25"/>
    <row r="5" spans="2:10" ht="15" customHeight="1" x14ac:dyDescent="0.25"/>
    <row r="6" spans="2:10" ht="15" customHeight="1" x14ac:dyDescent="0.25"/>
    <row r="7" spans="2:10" ht="18.75" x14ac:dyDescent="0.25">
      <c r="B7" s="43" t="s">
        <v>328</v>
      </c>
      <c r="C7" s="43"/>
      <c r="D7" s="43"/>
      <c r="E7" s="43"/>
      <c r="F7" s="43"/>
      <c r="G7" s="43"/>
      <c r="H7" s="43"/>
      <c r="I7" s="43"/>
      <c r="J7" s="43"/>
    </row>
    <row r="8" spans="2:10" ht="15" customHeight="1" x14ac:dyDescent="0.25"/>
    <row r="9" spans="2:10" ht="15" customHeight="1" x14ac:dyDescent="0.25">
      <c r="B9" s="209" t="s">
        <v>329</v>
      </c>
      <c r="C9" s="210"/>
      <c r="D9" s="210"/>
      <c r="E9" s="211"/>
      <c r="F9" s="204"/>
      <c r="G9" s="205"/>
    </row>
    <row r="10" spans="2:10" ht="15" customHeight="1" x14ac:dyDescent="0.25">
      <c r="B10" s="209" t="s">
        <v>330</v>
      </c>
      <c r="C10" s="210"/>
      <c r="D10" s="210"/>
      <c r="E10" s="211"/>
      <c r="F10" s="213"/>
      <c r="G10" s="214"/>
    </row>
    <row r="11" spans="2:10" ht="15" customHeight="1" x14ac:dyDescent="0.25">
      <c r="B11" s="209" t="s">
        <v>331</v>
      </c>
      <c r="C11" s="210"/>
      <c r="D11" s="210"/>
      <c r="E11" s="211"/>
      <c r="F11" s="213"/>
      <c r="G11" s="214"/>
    </row>
    <row r="12" spans="2:10" ht="15" customHeight="1" x14ac:dyDescent="0.25">
      <c r="B12" s="209" t="s">
        <v>332</v>
      </c>
      <c r="C12" s="210"/>
      <c r="D12" s="210"/>
      <c r="E12" s="211"/>
      <c r="F12" s="215"/>
      <c r="G12" s="216"/>
    </row>
    <row r="13" spans="2:10" ht="15" customHeight="1" x14ac:dyDescent="0.25">
      <c r="B13" s="209" t="s">
        <v>335</v>
      </c>
      <c r="C13" s="210"/>
      <c r="D13" s="210"/>
      <c r="E13" s="211"/>
      <c r="F13" s="222">
        <f>IFERROR(F9*H13,"")</f>
        <v>0</v>
      </c>
      <c r="G13" s="223"/>
      <c r="H13" s="30"/>
      <c r="I13" s="248" t="s">
        <v>367</v>
      </c>
    </row>
    <row r="14" spans="2:10" ht="15" customHeight="1" x14ac:dyDescent="0.25">
      <c r="B14" s="209" t="s">
        <v>333</v>
      </c>
      <c r="C14" s="210"/>
      <c r="D14" s="210"/>
      <c r="E14" s="211"/>
      <c r="F14" s="213"/>
      <c r="G14" s="214"/>
    </row>
    <row r="15" spans="2:10" ht="9" customHeight="1" x14ac:dyDescent="0.25"/>
    <row r="16" spans="2:10" ht="15" customHeight="1" x14ac:dyDescent="0.25">
      <c r="B16" s="217" t="s">
        <v>334</v>
      </c>
      <c r="C16" s="218"/>
      <c r="D16" s="218"/>
      <c r="E16" s="219"/>
      <c r="F16" s="220">
        <f>IFERROR(IF(F9="",0,IF(F10=0,PMT(F12,F11,-(F9+F13+F14)),PMT(F12,F11-F10,-(FV(F12,F10,,-F9-F14-F13))))),"")</f>
        <v>0</v>
      </c>
      <c r="G16" s="221"/>
    </row>
    <row r="17" ht="15" customHeight="1" x14ac:dyDescent="0.25"/>
  </sheetData>
  <mergeCells count="15">
    <mergeCell ref="B7:J7"/>
    <mergeCell ref="B16:E16"/>
    <mergeCell ref="F16:G16"/>
    <mergeCell ref="B13:E13"/>
    <mergeCell ref="F13:G13"/>
    <mergeCell ref="B14:E14"/>
    <mergeCell ref="F14:G14"/>
    <mergeCell ref="F11:G11"/>
    <mergeCell ref="F12:G12"/>
    <mergeCell ref="B9:E9"/>
    <mergeCell ref="B10:E10"/>
    <mergeCell ref="B11:E11"/>
    <mergeCell ref="B12:E12"/>
    <mergeCell ref="F9:G9"/>
    <mergeCell ref="F10:G10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:K24"/>
  <sheetViews>
    <sheetView showGridLines="0" showRowColHeaders="0" workbookViewId="0">
      <pane ySplit="8" topLeftCell="A9" activePane="bottomLeft" state="frozen"/>
      <selection pane="bottomLeft"/>
    </sheetView>
  </sheetViews>
  <sheetFormatPr defaultColWidth="0" defaultRowHeight="15" customHeight="1" zeroHeight="1" x14ac:dyDescent="0.25"/>
  <cols>
    <col min="1" max="1" width="2.7109375" style="1" customWidth="1"/>
    <col min="2" max="10" width="9.140625" style="1" customWidth="1"/>
    <col min="11" max="11" width="2.7109375" style="1" customWidth="1"/>
    <col min="12" max="16384" width="9.140625" style="1" hidden="1"/>
  </cols>
  <sheetData>
    <row r="1" spans="2:10" ht="15" customHeight="1" x14ac:dyDescent="0.25"/>
    <row r="2" spans="2:10" ht="15" customHeight="1" x14ac:dyDescent="0.25"/>
    <row r="3" spans="2:10" ht="15" customHeight="1" x14ac:dyDescent="0.25"/>
    <row r="4" spans="2:10" ht="15" customHeight="1" x14ac:dyDescent="0.25"/>
    <row r="5" spans="2:10" ht="15" customHeight="1" x14ac:dyDescent="0.25"/>
    <row r="6" spans="2:10" ht="15" customHeight="1" x14ac:dyDescent="0.25"/>
    <row r="7" spans="2:10" ht="18.75" x14ac:dyDescent="0.25">
      <c r="B7" s="43" t="s">
        <v>9</v>
      </c>
      <c r="C7" s="43"/>
      <c r="D7" s="43"/>
      <c r="E7" s="43"/>
      <c r="F7" s="43"/>
      <c r="G7" s="43"/>
      <c r="H7" s="43"/>
      <c r="I7" s="43"/>
      <c r="J7" s="43"/>
    </row>
    <row r="8" spans="2:10" x14ac:dyDescent="0.25">
      <c r="B8" s="1" t="s">
        <v>10</v>
      </c>
    </row>
    <row r="9" spans="2:10" ht="15" customHeight="1" x14ac:dyDescent="0.25"/>
    <row r="10" spans="2:10" ht="27" customHeight="1" x14ac:dyDescent="0.25">
      <c r="B10" s="44" t="s">
        <v>11</v>
      </c>
      <c r="C10" s="45"/>
      <c r="D10" s="48" t="s">
        <v>14</v>
      </c>
      <c r="E10" s="48"/>
      <c r="F10" s="48"/>
      <c r="G10" s="48"/>
      <c r="H10" s="48"/>
      <c r="I10" s="48"/>
      <c r="J10" s="49"/>
    </row>
    <row r="11" spans="2:10" ht="165" customHeight="1" x14ac:dyDescent="0.25">
      <c r="B11" s="46"/>
      <c r="C11" s="47"/>
      <c r="D11" s="50"/>
      <c r="E11" s="51"/>
      <c r="F11" s="51"/>
      <c r="G11" s="51"/>
      <c r="H11" s="51"/>
      <c r="I11" s="51"/>
      <c r="J11" s="52"/>
    </row>
    <row r="12" spans="2:10" ht="15" customHeight="1" x14ac:dyDescent="0.25"/>
    <row r="13" spans="2:10" ht="27" customHeight="1" x14ac:dyDescent="0.25">
      <c r="B13" s="44" t="s">
        <v>12</v>
      </c>
      <c r="C13" s="45"/>
      <c r="D13" s="48" t="s">
        <v>13</v>
      </c>
      <c r="E13" s="48"/>
      <c r="F13" s="48"/>
      <c r="G13" s="48"/>
      <c r="H13" s="48"/>
      <c r="I13" s="48"/>
      <c r="J13" s="49"/>
    </row>
    <row r="14" spans="2:10" ht="165" customHeight="1" x14ac:dyDescent="0.25">
      <c r="B14" s="46"/>
      <c r="C14" s="47"/>
      <c r="D14" s="50"/>
      <c r="E14" s="51"/>
      <c r="F14" s="51"/>
      <c r="G14" s="51"/>
      <c r="H14" s="51"/>
      <c r="I14" s="51"/>
      <c r="J14" s="52"/>
    </row>
    <row r="15" spans="2:10" ht="15" customHeight="1" x14ac:dyDescent="0.25"/>
    <row r="16" spans="2:10" ht="27" customHeight="1" x14ac:dyDescent="0.25">
      <c r="B16" s="44" t="s">
        <v>15</v>
      </c>
      <c r="C16" s="45"/>
      <c r="D16" s="48" t="s">
        <v>16</v>
      </c>
      <c r="E16" s="48"/>
      <c r="F16" s="48"/>
      <c r="G16" s="48"/>
      <c r="H16" s="48"/>
      <c r="I16" s="48"/>
      <c r="J16" s="49"/>
    </row>
    <row r="17" spans="2:10" ht="82.5" customHeight="1" x14ac:dyDescent="0.25">
      <c r="B17" s="46"/>
      <c r="C17" s="47"/>
      <c r="D17" s="50"/>
      <c r="E17" s="51"/>
      <c r="F17" s="51"/>
      <c r="G17" s="51"/>
      <c r="H17" s="51"/>
      <c r="I17" s="51"/>
      <c r="J17" s="52"/>
    </row>
    <row r="18" spans="2:10" ht="15" customHeight="1" x14ac:dyDescent="0.25"/>
    <row r="19" spans="2:10" ht="27" customHeight="1" x14ac:dyDescent="0.25">
      <c r="B19" s="44" t="s">
        <v>17</v>
      </c>
      <c r="C19" s="45"/>
      <c r="D19" s="48" t="s">
        <v>18</v>
      </c>
      <c r="E19" s="48"/>
      <c r="F19" s="48"/>
      <c r="G19" s="48"/>
      <c r="H19" s="48"/>
      <c r="I19" s="48"/>
      <c r="J19" s="49"/>
    </row>
    <row r="20" spans="2:10" ht="82.5" customHeight="1" x14ac:dyDescent="0.25">
      <c r="B20" s="46"/>
      <c r="C20" s="47"/>
      <c r="D20" s="50"/>
      <c r="E20" s="51"/>
      <c r="F20" s="51"/>
      <c r="G20" s="51"/>
      <c r="H20" s="51"/>
      <c r="I20" s="51"/>
      <c r="J20" s="52"/>
    </row>
    <row r="21" spans="2:10" ht="15" customHeight="1" x14ac:dyDescent="0.25"/>
    <row r="22" spans="2:10" ht="27" customHeight="1" x14ac:dyDescent="0.25">
      <c r="B22" s="44" t="s">
        <v>19</v>
      </c>
      <c r="C22" s="45"/>
      <c r="D22" s="48" t="s">
        <v>20</v>
      </c>
      <c r="E22" s="48"/>
      <c r="F22" s="48"/>
      <c r="G22" s="48"/>
      <c r="H22" s="48"/>
      <c r="I22" s="48"/>
      <c r="J22" s="49"/>
    </row>
    <row r="23" spans="2:10" ht="82.5" customHeight="1" x14ac:dyDescent="0.25">
      <c r="B23" s="46"/>
      <c r="C23" s="47"/>
      <c r="D23" s="50"/>
      <c r="E23" s="51"/>
      <c r="F23" s="51"/>
      <c r="G23" s="51"/>
      <c r="H23" s="51"/>
      <c r="I23" s="51"/>
      <c r="J23" s="52"/>
    </row>
    <row r="24" spans="2:10" ht="15" customHeight="1" x14ac:dyDescent="0.25"/>
  </sheetData>
  <mergeCells count="16">
    <mergeCell ref="B22:C23"/>
    <mergeCell ref="D22:J22"/>
    <mergeCell ref="D23:J23"/>
    <mergeCell ref="B16:C17"/>
    <mergeCell ref="D16:J16"/>
    <mergeCell ref="D17:J17"/>
    <mergeCell ref="B19:C20"/>
    <mergeCell ref="D19:J19"/>
    <mergeCell ref="D20:J20"/>
    <mergeCell ref="B7:J7"/>
    <mergeCell ref="B10:C11"/>
    <mergeCell ref="D10:J10"/>
    <mergeCell ref="D11:J11"/>
    <mergeCell ref="B13:C14"/>
    <mergeCell ref="D13:J13"/>
    <mergeCell ref="D14:J14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0"/>
  <dimension ref="A1:R84"/>
  <sheetViews>
    <sheetView showGridLines="0" showRowColHeaders="0" workbookViewId="0">
      <pane ySplit="7" topLeftCell="A8" activePane="bottomLeft" state="frozen"/>
      <selection pane="bottomLeft"/>
    </sheetView>
  </sheetViews>
  <sheetFormatPr defaultColWidth="0" defaultRowHeight="15" customHeight="1" zeroHeight="1" x14ac:dyDescent="0.25"/>
  <cols>
    <col min="1" max="1" width="2.7109375" style="1" customWidth="1"/>
    <col min="2" max="17" width="9.140625" style="1" customWidth="1"/>
    <col min="18" max="18" width="2.7109375" style="1" customWidth="1"/>
    <col min="19" max="16384" width="9.140625" style="1" hidden="1"/>
  </cols>
  <sheetData>
    <row r="1" spans="2:17" ht="15" customHeight="1" x14ac:dyDescent="0.25"/>
    <row r="2" spans="2:17" ht="15" customHeight="1" x14ac:dyDescent="0.25"/>
    <row r="3" spans="2:17" ht="15" customHeight="1" x14ac:dyDescent="0.25"/>
    <row r="4" spans="2:17" ht="15" customHeight="1" x14ac:dyDescent="0.25"/>
    <row r="5" spans="2:17" ht="15" customHeight="1" x14ac:dyDescent="0.25"/>
    <row r="6" spans="2:17" ht="15" customHeight="1" x14ac:dyDescent="0.25"/>
    <row r="7" spans="2:17" ht="18.75" x14ac:dyDescent="0.25">
      <c r="B7" s="43" t="s">
        <v>336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</row>
    <row r="8" spans="2:17" ht="15" customHeight="1" x14ac:dyDescent="0.25"/>
    <row r="9" spans="2:17" ht="15" customHeight="1" x14ac:dyDescent="0.25">
      <c r="B9" s="114" t="s">
        <v>337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6"/>
    </row>
    <row r="10" spans="2:17" ht="4.5" customHeight="1" x14ac:dyDescent="0.25"/>
    <row r="11" spans="2:17" ht="15" customHeight="1" x14ac:dyDescent="0.25">
      <c r="F11" s="42">
        <f>Menu!$F$9</f>
        <v>44197</v>
      </c>
      <c r="G11" s="42">
        <f t="shared" ref="G11:Q11" si="0">F11+31</f>
        <v>44228</v>
      </c>
      <c r="H11" s="42">
        <f t="shared" si="0"/>
        <v>44259</v>
      </c>
      <c r="I11" s="42">
        <f t="shared" si="0"/>
        <v>44290</v>
      </c>
      <c r="J11" s="42">
        <f t="shared" si="0"/>
        <v>44321</v>
      </c>
      <c r="K11" s="42">
        <f t="shared" si="0"/>
        <v>44352</v>
      </c>
      <c r="L11" s="42">
        <f t="shared" si="0"/>
        <v>44383</v>
      </c>
      <c r="M11" s="42">
        <f t="shared" si="0"/>
        <v>44414</v>
      </c>
      <c r="N11" s="42">
        <f t="shared" si="0"/>
        <v>44445</v>
      </c>
      <c r="O11" s="42">
        <f t="shared" si="0"/>
        <v>44476</v>
      </c>
      <c r="P11" s="42">
        <f t="shared" si="0"/>
        <v>44507</v>
      </c>
      <c r="Q11" s="42">
        <f t="shared" si="0"/>
        <v>44538</v>
      </c>
    </row>
    <row r="12" spans="2:17" ht="15" customHeight="1" x14ac:dyDescent="0.25">
      <c r="B12" s="168" t="s">
        <v>340</v>
      </c>
      <c r="C12" s="169"/>
      <c r="D12" s="169"/>
      <c r="E12" s="170"/>
      <c r="F12" s="229">
        <v>0.4</v>
      </c>
      <c r="G12" s="229">
        <v>0.5</v>
      </c>
      <c r="H12" s="229">
        <v>0.6</v>
      </c>
      <c r="I12" s="229">
        <v>0.7</v>
      </c>
      <c r="J12" s="229">
        <v>0.8</v>
      </c>
      <c r="K12" s="229">
        <v>0.9</v>
      </c>
      <c r="L12" s="229">
        <v>1</v>
      </c>
      <c r="M12" s="229">
        <v>1</v>
      </c>
      <c r="N12" s="229">
        <v>1</v>
      </c>
      <c r="O12" s="229">
        <v>1</v>
      </c>
      <c r="P12" s="229">
        <v>1</v>
      </c>
      <c r="Q12" s="229">
        <v>1</v>
      </c>
    </row>
    <row r="13" spans="2:17" ht="15" customHeight="1" x14ac:dyDescent="0.25">
      <c r="B13" s="168" t="s">
        <v>341</v>
      </c>
      <c r="C13" s="169"/>
      <c r="D13" s="169"/>
      <c r="E13" s="170"/>
      <c r="F13" s="229">
        <v>0.5</v>
      </c>
      <c r="G13" s="229">
        <v>0.6</v>
      </c>
      <c r="H13" s="229">
        <v>0.7</v>
      </c>
      <c r="I13" s="229">
        <v>0.8</v>
      </c>
      <c r="J13" s="229">
        <v>0.9</v>
      </c>
      <c r="K13" s="229">
        <v>1</v>
      </c>
      <c r="L13" s="229">
        <v>0.7</v>
      </c>
      <c r="M13" s="229">
        <v>0.8</v>
      </c>
      <c r="N13" s="229">
        <v>0.9</v>
      </c>
      <c r="O13" s="229">
        <v>1</v>
      </c>
      <c r="P13" s="229">
        <v>1.1000000000000001</v>
      </c>
      <c r="Q13" s="229">
        <v>1.2</v>
      </c>
    </row>
    <row r="14" spans="2:17" ht="15" customHeight="1" x14ac:dyDescent="0.25">
      <c r="B14" s="168" t="s">
        <v>342</v>
      </c>
      <c r="C14" s="169"/>
      <c r="D14" s="169"/>
      <c r="E14" s="170"/>
      <c r="F14" s="249">
        <f>F12*F13*DRE!$H$11</f>
        <v>0</v>
      </c>
      <c r="G14" s="249">
        <f>G12*G13*DRE!$H$11</f>
        <v>0</v>
      </c>
      <c r="H14" s="249">
        <f>H12*H13*DRE!$H$11</f>
        <v>0</v>
      </c>
      <c r="I14" s="249">
        <f>I12*I13*DRE!$H$11</f>
        <v>0</v>
      </c>
      <c r="J14" s="249">
        <f>J12*J13*DRE!$H$11</f>
        <v>0</v>
      </c>
      <c r="K14" s="249">
        <f>K12*K13*DRE!$H$11</f>
        <v>0</v>
      </c>
      <c r="L14" s="249">
        <f>L12*L13*DRE!$H$11</f>
        <v>0</v>
      </c>
      <c r="M14" s="249">
        <f>M12*M13*DRE!$H$11</f>
        <v>0</v>
      </c>
      <c r="N14" s="249">
        <f>N12*N13*DRE!$H$11</f>
        <v>0</v>
      </c>
      <c r="O14" s="249">
        <f>O12*O13*DRE!$H$11</f>
        <v>0</v>
      </c>
      <c r="P14" s="249">
        <f>P12*P13*DRE!$H$11</f>
        <v>0</v>
      </c>
      <c r="Q14" s="249">
        <f>Q12*Q13*DRE!$H$11</f>
        <v>0</v>
      </c>
    </row>
    <row r="15" spans="2:17" ht="15" customHeight="1" x14ac:dyDescent="0.25">
      <c r="B15" s="168" t="s">
        <v>343</v>
      </c>
      <c r="C15" s="169"/>
      <c r="D15" s="169"/>
      <c r="E15" s="170"/>
      <c r="F15" s="249" t="str">
        <f>IFERROR(F14*DRE!$J$15,"")</f>
        <v/>
      </c>
      <c r="G15" s="249" t="str">
        <f>IFERROR(G14*DRE!$J$15,"")</f>
        <v/>
      </c>
      <c r="H15" s="249" t="str">
        <f>IFERROR(H14*DRE!$J$15,"")</f>
        <v/>
      </c>
      <c r="I15" s="249" t="str">
        <f>IFERROR(I14*DRE!$J$15,"")</f>
        <v/>
      </c>
      <c r="J15" s="249" t="str">
        <f>IFERROR(J14*DRE!$J$15,"")</f>
        <v/>
      </c>
      <c r="K15" s="249" t="str">
        <f>IFERROR(K14*DRE!$J$15,"")</f>
        <v/>
      </c>
      <c r="L15" s="249" t="str">
        <f>IFERROR(L14*DRE!$J$15,"")</f>
        <v/>
      </c>
      <c r="M15" s="249" t="str">
        <f>IFERROR(M14*DRE!$J$15,"")</f>
        <v/>
      </c>
      <c r="N15" s="249" t="str">
        <f>IFERROR(N14*DRE!$J$15,"")</f>
        <v/>
      </c>
      <c r="O15" s="249" t="str">
        <f>IFERROR(O14*DRE!$J$15,"")</f>
        <v/>
      </c>
      <c r="P15" s="249" t="str">
        <f>IFERROR(P14*DRE!$J$15,"")</f>
        <v/>
      </c>
      <c r="Q15" s="249" t="str">
        <f>IFERROR(Q14*DRE!$J$15,"")</f>
        <v/>
      </c>
    </row>
    <row r="16" spans="2:17" ht="15" customHeight="1" x14ac:dyDescent="0.25">
      <c r="B16" s="168" t="s">
        <v>344</v>
      </c>
      <c r="C16" s="169"/>
      <c r="D16" s="169"/>
      <c r="E16" s="170"/>
      <c r="F16" s="249" t="str">
        <f>IFERROR(F14-F15,"")</f>
        <v/>
      </c>
      <c r="G16" s="249" t="str">
        <f t="shared" ref="G16:Q16" si="1">IFERROR(G14-G15,"")</f>
        <v/>
      </c>
      <c r="H16" s="249" t="str">
        <f t="shared" si="1"/>
        <v/>
      </c>
      <c r="I16" s="249" t="str">
        <f t="shared" si="1"/>
        <v/>
      </c>
      <c r="J16" s="249" t="str">
        <f t="shared" si="1"/>
        <v/>
      </c>
      <c r="K16" s="249" t="str">
        <f t="shared" si="1"/>
        <v/>
      </c>
      <c r="L16" s="249" t="str">
        <f t="shared" si="1"/>
        <v/>
      </c>
      <c r="M16" s="249" t="str">
        <f t="shared" si="1"/>
        <v/>
      </c>
      <c r="N16" s="249" t="str">
        <f t="shared" si="1"/>
        <v/>
      </c>
      <c r="O16" s="249" t="str">
        <f t="shared" si="1"/>
        <v/>
      </c>
      <c r="P16" s="249" t="str">
        <f t="shared" si="1"/>
        <v/>
      </c>
      <c r="Q16" s="249" t="str">
        <f t="shared" si="1"/>
        <v/>
      </c>
    </row>
    <row r="17" spans="2:17" ht="15" customHeight="1" x14ac:dyDescent="0.25">
      <c r="B17" s="168" t="s">
        <v>345</v>
      </c>
      <c r="C17" s="169"/>
      <c r="D17" s="169"/>
      <c r="E17" s="170"/>
      <c r="F17" s="249">
        <f>DRE!$H$24</f>
        <v>0</v>
      </c>
      <c r="G17" s="249">
        <f>DRE!$H$24</f>
        <v>0</v>
      </c>
      <c r="H17" s="249">
        <f>DRE!$H$24</f>
        <v>0</v>
      </c>
      <c r="I17" s="249">
        <f>DRE!$H$24</f>
        <v>0</v>
      </c>
      <c r="J17" s="249">
        <f>DRE!$H$24</f>
        <v>0</v>
      </c>
      <c r="K17" s="249">
        <f>DRE!$H$24</f>
        <v>0</v>
      </c>
      <c r="L17" s="249">
        <f>DRE!$H$24</f>
        <v>0</v>
      </c>
      <c r="M17" s="249">
        <f>DRE!$H$24</f>
        <v>0</v>
      </c>
      <c r="N17" s="249">
        <f>DRE!$H$24</f>
        <v>0</v>
      </c>
      <c r="O17" s="249">
        <f>DRE!$H$24</f>
        <v>0</v>
      </c>
      <c r="P17" s="249">
        <f>DRE!$H$24</f>
        <v>0</v>
      </c>
      <c r="Q17" s="249">
        <f>DRE!$H$24</f>
        <v>0</v>
      </c>
    </row>
    <row r="18" spans="2:17" ht="15" customHeight="1" x14ac:dyDescent="0.25">
      <c r="B18" s="168" t="s">
        <v>346</v>
      </c>
      <c r="C18" s="169"/>
      <c r="D18" s="169"/>
      <c r="E18" s="170"/>
      <c r="F18" s="249" t="str">
        <f>IFERROR(F14-F15-F17,"")</f>
        <v/>
      </c>
      <c r="G18" s="249" t="str">
        <f>IFERROR(G14-G15-G17,"")</f>
        <v/>
      </c>
      <c r="H18" s="249" t="str">
        <f>IFERROR(H14-H15-H17,"")</f>
        <v/>
      </c>
      <c r="I18" s="249" t="str">
        <f>IFERROR(I14-I15-I17,"")</f>
        <v/>
      </c>
      <c r="J18" s="249" t="str">
        <f>IFERROR(J14-J15-J17,"")</f>
        <v/>
      </c>
      <c r="K18" s="249" t="str">
        <f>IFERROR(K14-K15-K17,"")</f>
        <v/>
      </c>
      <c r="L18" s="249" t="str">
        <f>IFERROR(L14-L15-L17,"")</f>
        <v/>
      </c>
      <c r="M18" s="249" t="str">
        <f>IFERROR(M14-M15-M17,"")</f>
        <v/>
      </c>
      <c r="N18" s="249" t="str">
        <f>IFERROR(N14-N15-N17,"")</f>
        <v/>
      </c>
      <c r="O18" s="249" t="str">
        <f>IFERROR(O14-O15-O17,"")</f>
        <v/>
      </c>
      <c r="P18" s="249" t="str">
        <f>IFERROR(P14-P15-P17,"")</f>
        <v/>
      </c>
      <c r="Q18" s="249" t="str">
        <f>IFERROR(Q14-Q15-Q17,"")</f>
        <v/>
      </c>
    </row>
    <row r="19" spans="2:17" ht="15" customHeight="1" x14ac:dyDescent="0.25">
      <c r="B19" s="168" t="s">
        <v>347</v>
      </c>
      <c r="C19" s="169"/>
      <c r="D19" s="169"/>
      <c r="E19" s="170"/>
      <c r="F19" s="249">
        <f>DRE!$H$48</f>
        <v>0</v>
      </c>
      <c r="G19" s="249">
        <f>DRE!$H$48</f>
        <v>0</v>
      </c>
      <c r="H19" s="249">
        <f>DRE!$H$48</f>
        <v>0</v>
      </c>
      <c r="I19" s="249">
        <f>DRE!$H$48</f>
        <v>0</v>
      </c>
      <c r="J19" s="249">
        <f>DRE!$H$48</f>
        <v>0</v>
      </c>
      <c r="K19" s="249">
        <f>DRE!$H$48</f>
        <v>0</v>
      </c>
      <c r="L19" s="249">
        <f>DRE!$H$48</f>
        <v>0</v>
      </c>
      <c r="M19" s="249">
        <f>DRE!$H$48</f>
        <v>0</v>
      </c>
      <c r="N19" s="249">
        <f>DRE!$H$48</f>
        <v>0</v>
      </c>
      <c r="O19" s="249">
        <f>DRE!$H$48</f>
        <v>0</v>
      </c>
      <c r="P19" s="249">
        <f>DRE!$H$48</f>
        <v>0</v>
      </c>
      <c r="Q19" s="249">
        <f>DRE!$H$48</f>
        <v>0</v>
      </c>
    </row>
    <row r="20" spans="2:17" ht="15" customHeight="1" x14ac:dyDescent="0.25">
      <c r="B20" s="168" t="s">
        <v>368</v>
      </c>
      <c r="C20" s="169"/>
      <c r="D20" s="169"/>
      <c r="E20" s="170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</row>
    <row r="21" spans="2:17" ht="15" customHeight="1" x14ac:dyDescent="0.25">
      <c r="B21" s="168" t="s">
        <v>348</v>
      </c>
      <c r="C21" s="169"/>
      <c r="D21" s="169"/>
      <c r="E21" s="170"/>
      <c r="F21" s="249" t="str">
        <f>IFERROR(F18-F19-F20,"")</f>
        <v/>
      </c>
      <c r="G21" s="249" t="str">
        <f>IFERROR(G18-G19-G20,"")</f>
        <v/>
      </c>
      <c r="H21" s="249" t="str">
        <f>IFERROR(H18-H19-H20,"")</f>
        <v/>
      </c>
      <c r="I21" s="249" t="str">
        <f>IFERROR(I18-I19-I20,"")</f>
        <v/>
      </c>
      <c r="J21" s="249" t="str">
        <f>IFERROR(J18-J19-J20,"")</f>
        <v/>
      </c>
      <c r="K21" s="249" t="str">
        <f>IFERROR(K18-K19-K20,"")</f>
        <v/>
      </c>
      <c r="L21" s="249" t="str">
        <f>IFERROR(L18-L19-L20,"")</f>
        <v/>
      </c>
      <c r="M21" s="249" t="str">
        <f>IFERROR(M18-M19-M20,"")</f>
        <v/>
      </c>
      <c r="N21" s="249" t="str">
        <f>IFERROR(N18-N19-N20,"")</f>
        <v/>
      </c>
      <c r="O21" s="249" t="str">
        <f>IFERROR(O18-O19-O20,"")</f>
        <v/>
      </c>
      <c r="P21" s="249" t="str">
        <f>IFERROR(P18-P19-P20,"")</f>
        <v/>
      </c>
      <c r="Q21" s="249" t="str">
        <f>IFERROR(Q18-Q19-Q20,"")</f>
        <v/>
      </c>
    </row>
    <row r="22" spans="2:17" ht="15" customHeight="1" x14ac:dyDescent="0.25">
      <c r="B22" s="168" t="s">
        <v>371</v>
      </c>
      <c r="C22" s="169"/>
      <c r="D22" s="169"/>
      <c r="E22" s="170"/>
      <c r="F22" s="249" t="str">
        <f>IFERROR(F21,"")</f>
        <v/>
      </c>
      <c r="G22" s="249" t="str">
        <f>IFERROR(F22+G21,"")</f>
        <v/>
      </c>
      <c r="H22" s="249" t="str">
        <f>IFERROR(G22+H21,"")</f>
        <v/>
      </c>
      <c r="I22" s="249" t="str">
        <f>IFERROR(H22+I21,"")</f>
        <v/>
      </c>
      <c r="J22" s="249" t="str">
        <f>IFERROR(I22+J21,"")</f>
        <v/>
      </c>
      <c r="K22" s="249" t="str">
        <f>IFERROR(J22+K21,"")</f>
        <v/>
      </c>
      <c r="L22" s="249" t="str">
        <f>IFERROR(K22+L21,"")</f>
        <v/>
      </c>
      <c r="M22" s="249" t="str">
        <f>IFERROR(L22+M21,"")</f>
        <v/>
      </c>
      <c r="N22" s="249" t="str">
        <f>IFERROR(M22+N21,"")</f>
        <v/>
      </c>
      <c r="O22" s="249" t="str">
        <f>IFERROR(N22+O21,"")</f>
        <v/>
      </c>
      <c r="P22" s="249" t="str">
        <f>IFERROR(O22+P21,"")</f>
        <v/>
      </c>
      <c r="Q22" s="249" t="str">
        <f>IFERROR(P22+Q21,"")</f>
        <v/>
      </c>
    </row>
    <row r="23" spans="2:17" ht="15" customHeight="1" x14ac:dyDescent="0.25"/>
    <row r="24" spans="2:17" ht="15" customHeight="1" x14ac:dyDescent="0.25">
      <c r="B24" s="114" t="s">
        <v>370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6"/>
    </row>
    <row r="25" spans="2:17" ht="4.5" customHeight="1" x14ac:dyDescent="0.25"/>
    <row r="26" spans="2:17" ht="15" customHeight="1" x14ac:dyDescent="0.25">
      <c r="F26" s="42">
        <f>Q11+31</f>
        <v>44569</v>
      </c>
      <c r="G26" s="42">
        <f t="shared" ref="G26:Q26" si="2">F26+31</f>
        <v>44600</v>
      </c>
      <c r="H26" s="42">
        <f t="shared" si="2"/>
        <v>44631</v>
      </c>
      <c r="I26" s="42">
        <f t="shared" si="2"/>
        <v>44662</v>
      </c>
      <c r="J26" s="42">
        <f t="shared" si="2"/>
        <v>44693</v>
      </c>
      <c r="K26" s="42">
        <f t="shared" si="2"/>
        <v>44724</v>
      </c>
      <c r="L26" s="42">
        <f t="shared" si="2"/>
        <v>44755</v>
      </c>
      <c r="M26" s="42">
        <f t="shared" si="2"/>
        <v>44786</v>
      </c>
      <c r="N26" s="42">
        <f t="shared" si="2"/>
        <v>44817</v>
      </c>
      <c r="O26" s="42">
        <f t="shared" si="2"/>
        <v>44848</v>
      </c>
      <c r="P26" s="42">
        <f t="shared" si="2"/>
        <v>44879</v>
      </c>
      <c r="Q26" s="42">
        <f t="shared" si="2"/>
        <v>44910</v>
      </c>
    </row>
    <row r="27" spans="2:17" ht="15" customHeight="1" x14ac:dyDescent="0.25">
      <c r="B27" s="243" t="str">
        <f>$B$13</f>
        <v>Sazonalidade</v>
      </c>
      <c r="C27" s="244"/>
      <c r="D27" s="244"/>
      <c r="E27" s="245"/>
      <c r="F27" s="251">
        <f>F13</f>
        <v>0.5</v>
      </c>
      <c r="G27" s="251">
        <f>G13</f>
        <v>0.6</v>
      </c>
      <c r="H27" s="251">
        <f>H13</f>
        <v>0.7</v>
      </c>
      <c r="I27" s="251">
        <f>I13</f>
        <v>0.8</v>
      </c>
      <c r="J27" s="251">
        <f>J13</f>
        <v>0.9</v>
      </c>
      <c r="K27" s="251">
        <f>K13</f>
        <v>1</v>
      </c>
      <c r="L27" s="251">
        <f>L13</f>
        <v>0.7</v>
      </c>
      <c r="M27" s="251">
        <f>M13</f>
        <v>0.8</v>
      </c>
      <c r="N27" s="251">
        <f>N13</f>
        <v>0.9</v>
      </c>
      <c r="O27" s="251">
        <f>O13</f>
        <v>1</v>
      </c>
      <c r="P27" s="251">
        <f>P13</f>
        <v>1.1000000000000001</v>
      </c>
      <c r="Q27" s="251">
        <f>Q13</f>
        <v>1.2</v>
      </c>
    </row>
    <row r="28" spans="2:17" ht="15" customHeight="1" x14ac:dyDescent="0.25">
      <c r="B28" s="243" t="str">
        <f>$B$14</f>
        <v>(1) Receita Total</v>
      </c>
      <c r="C28" s="244"/>
      <c r="D28" s="244"/>
      <c r="E28" s="245"/>
      <c r="F28" s="249">
        <f>F27*DRE!$H$11</f>
        <v>0</v>
      </c>
      <c r="G28" s="249">
        <f>G27*DRE!$H$11</f>
        <v>0</v>
      </c>
      <c r="H28" s="249">
        <f>H27*DRE!$H$11</f>
        <v>0</v>
      </c>
      <c r="I28" s="249">
        <f>I27*DRE!$H$11</f>
        <v>0</v>
      </c>
      <c r="J28" s="249">
        <f>J27*DRE!$H$11</f>
        <v>0</v>
      </c>
      <c r="K28" s="249">
        <f>K27*DRE!$H$11</f>
        <v>0</v>
      </c>
      <c r="L28" s="249">
        <f>L27*DRE!$H$11</f>
        <v>0</v>
      </c>
      <c r="M28" s="249">
        <f>M27*DRE!$H$11</f>
        <v>0</v>
      </c>
      <c r="N28" s="249">
        <f>N27*DRE!$H$11</f>
        <v>0</v>
      </c>
      <c r="O28" s="249">
        <f>O27*DRE!$H$11</f>
        <v>0</v>
      </c>
      <c r="P28" s="249">
        <f>P27*DRE!$H$11</f>
        <v>0</v>
      </c>
      <c r="Q28" s="249">
        <f>Q27*DRE!$H$11</f>
        <v>0</v>
      </c>
    </row>
    <row r="29" spans="2:17" ht="15" customHeight="1" x14ac:dyDescent="0.25">
      <c r="B29" s="243" t="str">
        <f>$B$15</f>
        <v>(2) Custos Variáveis Totais</v>
      </c>
      <c r="C29" s="244"/>
      <c r="D29" s="244"/>
      <c r="E29" s="245"/>
      <c r="F29" s="249" t="str">
        <f>IFERROR(F28*DRE!$J$15,"")</f>
        <v/>
      </c>
      <c r="G29" s="249" t="str">
        <f>IFERROR(G28*DRE!$J$15,"")</f>
        <v/>
      </c>
      <c r="H29" s="249" t="str">
        <f>IFERROR(H28*DRE!$J$15,"")</f>
        <v/>
      </c>
      <c r="I29" s="249" t="str">
        <f>IFERROR(I28*DRE!$J$15,"")</f>
        <v/>
      </c>
      <c r="J29" s="249" t="str">
        <f>IFERROR(J28*DRE!$J$15,"")</f>
        <v/>
      </c>
      <c r="K29" s="249" t="str">
        <f>IFERROR(K28*DRE!$J$15,"")</f>
        <v/>
      </c>
      <c r="L29" s="249" t="str">
        <f>IFERROR(L28*DRE!$J$15,"")</f>
        <v/>
      </c>
      <c r="M29" s="249" t="str">
        <f>IFERROR(M28*DRE!$J$15,"")</f>
        <v/>
      </c>
      <c r="N29" s="249" t="str">
        <f>IFERROR(N28*DRE!$J$15,"")</f>
        <v/>
      </c>
      <c r="O29" s="249" t="str">
        <f>IFERROR(O28*DRE!$J$15,"")</f>
        <v/>
      </c>
      <c r="P29" s="249" t="str">
        <f>IFERROR(P28*DRE!$J$15,"")</f>
        <v/>
      </c>
      <c r="Q29" s="249" t="str">
        <f>IFERROR(Q28*DRE!$J$15,"")</f>
        <v/>
      </c>
    </row>
    <row r="30" spans="2:17" ht="15" customHeight="1" x14ac:dyDescent="0.25">
      <c r="B30" s="243" t="str">
        <f>$B$16</f>
        <v>(3) Margem de Contribuição</v>
      </c>
      <c r="C30" s="244"/>
      <c r="D30" s="244"/>
      <c r="E30" s="245"/>
      <c r="F30" s="249" t="str">
        <f>IFERROR(F28-F29,"")</f>
        <v/>
      </c>
      <c r="G30" s="249" t="str">
        <f t="shared" ref="G30" si="3">IFERROR(G28-G29,"")</f>
        <v/>
      </c>
      <c r="H30" s="249" t="str">
        <f t="shared" ref="H30" si="4">IFERROR(H28-H29,"")</f>
        <v/>
      </c>
      <c r="I30" s="249" t="str">
        <f t="shared" ref="I30" si="5">IFERROR(I28-I29,"")</f>
        <v/>
      </c>
      <c r="J30" s="249" t="str">
        <f t="shared" ref="J30" si="6">IFERROR(J28-J29,"")</f>
        <v/>
      </c>
      <c r="K30" s="249" t="str">
        <f t="shared" ref="K30" si="7">IFERROR(K28-K29,"")</f>
        <v/>
      </c>
      <c r="L30" s="249" t="str">
        <f t="shared" ref="L30" si="8">IFERROR(L28-L29,"")</f>
        <v/>
      </c>
      <c r="M30" s="249" t="str">
        <f t="shared" ref="M30" si="9">IFERROR(M28-M29,"")</f>
        <v/>
      </c>
      <c r="N30" s="249" t="str">
        <f t="shared" ref="N30" si="10">IFERROR(N28-N29,"")</f>
        <v/>
      </c>
      <c r="O30" s="249" t="str">
        <f t="shared" ref="O30" si="11">IFERROR(O28-O29,"")</f>
        <v/>
      </c>
      <c r="P30" s="249" t="str">
        <f t="shared" ref="P30" si="12">IFERROR(P28-P29,"")</f>
        <v/>
      </c>
      <c r="Q30" s="249" t="str">
        <f t="shared" ref="Q30" si="13">IFERROR(Q28-Q29,"")</f>
        <v/>
      </c>
    </row>
    <row r="31" spans="2:17" ht="15" customHeight="1" x14ac:dyDescent="0.25">
      <c r="B31" s="243" t="str">
        <f>$B$17</f>
        <v>(4) Custos Fixos Totais</v>
      </c>
      <c r="C31" s="244"/>
      <c r="D31" s="244"/>
      <c r="E31" s="245"/>
      <c r="F31" s="249">
        <f>DRE!$H$24</f>
        <v>0</v>
      </c>
      <c r="G31" s="249">
        <f>DRE!$H$24</f>
        <v>0</v>
      </c>
      <c r="H31" s="249">
        <f>DRE!$H$24</f>
        <v>0</v>
      </c>
      <c r="I31" s="249">
        <f>DRE!$H$24</f>
        <v>0</v>
      </c>
      <c r="J31" s="249">
        <f>DRE!$H$24</f>
        <v>0</v>
      </c>
      <c r="K31" s="249">
        <f>DRE!$H$24</f>
        <v>0</v>
      </c>
      <c r="L31" s="249">
        <f>DRE!$H$24</f>
        <v>0</v>
      </c>
      <c r="M31" s="249">
        <f>DRE!$H$24</f>
        <v>0</v>
      </c>
      <c r="N31" s="249">
        <f>DRE!$H$24</f>
        <v>0</v>
      </c>
      <c r="O31" s="249">
        <f>DRE!$H$24</f>
        <v>0</v>
      </c>
      <c r="P31" s="249">
        <f>DRE!$H$24</f>
        <v>0</v>
      </c>
      <c r="Q31" s="249">
        <f>DRE!$H$24</f>
        <v>0</v>
      </c>
    </row>
    <row r="32" spans="2:17" ht="15" customHeight="1" x14ac:dyDescent="0.25">
      <c r="B32" s="243" t="str">
        <f>$B$18</f>
        <v>(5) Resultado Operacional</v>
      </c>
      <c r="C32" s="244"/>
      <c r="D32" s="244"/>
      <c r="E32" s="245"/>
      <c r="F32" s="249" t="str">
        <f>IFERROR(F28-F29-F31,"")</f>
        <v/>
      </c>
      <c r="G32" s="249" t="str">
        <f>IFERROR(G28-G29-G31,"")</f>
        <v/>
      </c>
      <c r="H32" s="249" t="str">
        <f>IFERROR(H28-H29-H31,"")</f>
        <v/>
      </c>
      <c r="I32" s="249" t="str">
        <f>IFERROR(I28-I29-I31,"")</f>
        <v/>
      </c>
      <c r="J32" s="249" t="str">
        <f>IFERROR(J28-J29-J31,"")</f>
        <v/>
      </c>
      <c r="K32" s="249" t="str">
        <f>IFERROR(K28-K29-K31,"")</f>
        <v/>
      </c>
      <c r="L32" s="249" t="str">
        <f>IFERROR(L28-L29-L31,"")</f>
        <v/>
      </c>
      <c r="M32" s="249" t="str">
        <f>IFERROR(M28-M29-M31,"")</f>
        <v/>
      </c>
      <c r="N32" s="249" t="str">
        <f>IFERROR(N28-N29-N31,"")</f>
        <v/>
      </c>
      <c r="O32" s="249" t="str">
        <f>IFERROR(O28-O29-O31,"")</f>
        <v/>
      </c>
      <c r="P32" s="249" t="str">
        <f>IFERROR(P28-P29-P31,"")</f>
        <v/>
      </c>
      <c r="Q32" s="249" t="str">
        <f>IFERROR(Q28-Q29-Q31,"")</f>
        <v/>
      </c>
    </row>
    <row r="33" spans="2:17" ht="15" customHeight="1" x14ac:dyDescent="0.25">
      <c r="B33" s="243" t="str">
        <f>$B$19</f>
        <v>(6) Financiamento (parcela)</v>
      </c>
      <c r="C33" s="244"/>
      <c r="D33" s="244"/>
      <c r="E33" s="245"/>
      <c r="F33" s="249">
        <f>DRE!$H$48</f>
        <v>0</v>
      </c>
      <c r="G33" s="249">
        <f>DRE!$H$48</f>
        <v>0</v>
      </c>
      <c r="H33" s="249">
        <f>DRE!$H$48</f>
        <v>0</v>
      </c>
      <c r="I33" s="249">
        <f>DRE!$H$48</f>
        <v>0</v>
      </c>
      <c r="J33" s="249">
        <f>DRE!$H$48</f>
        <v>0</v>
      </c>
      <c r="K33" s="249">
        <f>DRE!$H$48</f>
        <v>0</v>
      </c>
      <c r="L33" s="249">
        <f>DRE!$H$48</f>
        <v>0</v>
      </c>
      <c r="M33" s="249">
        <f>DRE!$H$48</f>
        <v>0</v>
      </c>
      <c r="N33" s="249">
        <f>DRE!$H$48</f>
        <v>0</v>
      </c>
      <c r="O33" s="249">
        <f>DRE!$H$48</f>
        <v>0</v>
      </c>
      <c r="P33" s="249">
        <f>DRE!$H$48</f>
        <v>0</v>
      </c>
      <c r="Q33" s="249">
        <f>DRE!$H$48</f>
        <v>0</v>
      </c>
    </row>
    <row r="34" spans="2:17" ht="15" customHeight="1" x14ac:dyDescent="0.25">
      <c r="B34" s="243" t="str">
        <f>$B$20</f>
        <v>(7) Outros investimentos</v>
      </c>
      <c r="C34" s="244"/>
      <c r="D34" s="244"/>
      <c r="E34" s="245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</row>
    <row r="35" spans="2:17" ht="15" customHeight="1" x14ac:dyDescent="0.25">
      <c r="B35" s="243" t="str">
        <f>$B$21</f>
        <v>(8) Resultado Financeiro Líquido</v>
      </c>
      <c r="C35" s="244"/>
      <c r="D35" s="244"/>
      <c r="E35" s="245"/>
      <c r="F35" s="249" t="str">
        <f>IFERROR(F32-F33-F34,"")</f>
        <v/>
      </c>
      <c r="G35" s="249" t="str">
        <f>IFERROR(G32-G33-G34,"")</f>
        <v/>
      </c>
      <c r="H35" s="249" t="str">
        <f>IFERROR(H32-H33-H34,"")</f>
        <v/>
      </c>
      <c r="I35" s="249" t="str">
        <f>IFERROR(I32-I33-I34,"")</f>
        <v/>
      </c>
      <c r="J35" s="249" t="str">
        <f>IFERROR(J32-J33-J34,"")</f>
        <v/>
      </c>
      <c r="K35" s="249" t="str">
        <f>IFERROR(K32-K33-K34,"")</f>
        <v/>
      </c>
      <c r="L35" s="249" t="str">
        <f>IFERROR(L32-L33-L34,"")</f>
        <v/>
      </c>
      <c r="M35" s="249" t="str">
        <f>IFERROR(M32-M33-M34,"")</f>
        <v/>
      </c>
      <c r="N35" s="249" t="str">
        <f>IFERROR(N32-N33-N34,"")</f>
        <v/>
      </c>
      <c r="O35" s="249" t="str">
        <f>IFERROR(O32-O33-O34,"")</f>
        <v/>
      </c>
      <c r="P35" s="249" t="str">
        <f>IFERROR(P32-P33-P34,"")</f>
        <v/>
      </c>
      <c r="Q35" s="249" t="str">
        <f>IFERROR(Q32-Q33-Q34,"")</f>
        <v/>
      </c>
    </row>
    <row r="36" spans="2:17" ht="15" customHeight="1" x14ac:dyDescent="0.25">
      <c r="B36" s="243" t="str">
        <f>$B$22</f>
        <v>Resultado acumulado no ano</v>
      </c>
      <c r="C36" s="244"/>
      <c r="D36" s="244"/>
      <c r="E36" s="245"/>
      <c r="F36" s="249" t="str">
        <f>IFERROR(F35,"")</f>
        <v/>
      </c>
      <c r="G36" s="249" t="str">
        <f>IFERROR(F36+G35,"")</f>
        <v/>
      </c>
      <c r="H36" s="249" t="str">
        <f>IFERROR(G36+H35,"")</f>
        <v/>
      </c>
      <c r="I36" s="249" t="str">
        <f>IFERROR(H36+I35,"")</f>
        <v/>
      </c>
      <c r="J36" s="249" t="str">
        <f>IFERROR(I36+J35,"")</f>
        <v/>
      </c>
      <c r="K36" s="249" t="str">
        <f>IFERROR(J36+K35,"")</f>
        <v/>
      </c>
      <c r="L36" s="249" t="str">
        <f>IFERROR(K36+L35,"")</f>
        <v/>
      </c>
      <c r="M36" s="249" t="str">
        <f>IFERROR(L36+M35,"")</f>
        <v/>
      </c>
      <c r="N36" s="249" t="str">
        <f>IFERROR(M36+N35,"")</f>
        <v/>
      </c>
      <c r="O36" s="249" t="str">
        <f>IFERROR(N36+O35,"")</f>
        <v/>
      </c>
      <c r="P36" s="249" t="str">
        <f>IFERROR(O36+P35,"")</f>
        <v/>
      </c>
      <c r="Q36" s="249" t="str">
        <f>IFERROR(P36+Q35,"")</f>
        <v/>
      </c>
    </row>
    <row r="37" spans="2:17" ht="15" customHeight="1" x14ac:dyDescent="0.25">
      <c r="B37" s="243" t="s">
        <v>372</v>
      </c>
      <c r="C37" s="244"/>
      <c r="D37" s="244"/>
      <c r="E37" s="245"/>
      <c r="F37" s="249" t="str">
        <f>IFERROR(Q22+F35,"")</f>
        <v/>
      </c>
      <c r="G37" s="249" t="str">
        <f>IFERROR(F37+G35,"")</f>
        <v/>
      </c>
      <c r="H37" s="249" t="str">
        <f>IFERROR(G37+H35,"")</f>
        <v/>
      </c>
      <c r="I37" s="249" t="str">
        <f>IFERROR(H37+I35,"")</f>
        <v/>
      </c>
      <c r="J37" s="249" t="str">
        <f>IFERROR(I37+J35,"")</f>
        <v/>
      </c>
      <c r="K37" s="249" t="str">
        <f>IFERROR(J37+K35,"")</f>
        <v/>
      </c>
      <c r="L37" s="249" t="str">
        <f>IFERROR(K37+L35,"")</f>
        <v/>
      </c>
      <c r="M37" s="249" t="str">
        <f>IFERROR(L37+M35,"")</f>
        <v/>
      </c>
      <c r="N37" s="249" t="str">
        <f>IFERROR(M37+N35,"")</f>
        <v/>
      </c>
      <c r="O37" s="249" t="str">
        <f>IFERROR(N37+O35,"")</f>
        <v/>
      </c>
      <c r="P37" s="249" t="str">
        <f>IFERROR(O37+P35,"")</f>
        <v/>
      </c>
      <c r="Q37" s="249" t="str">
        <f>IFERROR(P37+Q35,"")</f>
        <v/>
      </c>
    </row>
    <row r="38" spans="2:17" ht="15" customHeight="1" x14ac:dyDescent="0.25"/>
    <row r="39" spans="2:17" ht="15" customHeight="1" x14ac:dyDescent="0.25">
      <c r="B39" s="114" t="s">
        <v>373</v>
      </c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6"/>
    </row>
    <row r="40" spans="2:17" ht="4.5" customHeight="1" x14ac:dyDescent="0.25"/>
    <row r="41" spans="2:17" ht="15" customHeight="1" x14ac:dyDescent="0.25">
      <c r="F41" s="42">
        <f>Q26+31</f>
        <v>44941</v>
      </c>
      <c r="G41" s="42">
        <f t="shared" ref="G41:Q41" si="14">F41+31</f>
        <v>44972</v>
      </c>
      <c r="H41" s="42">
        <f t="shared" si="14"/>
        <v>45003</v>
      </c>
      <c r="I41" s="42">
        <f t="shared" si="14"/>
        <v>45034</v>
      </c>
      <c r="J41" s="42">
        <f t="shared" si="14"/>
        <v>45065</v>
      </c>
      <c r="K41" s="42">
        <f t="shared" si="14"/>
        <v>45096</v>
      </c>
      <c r="L41" s="42">
        <f t="shared" si="14"/>
        <v>45127</v>
      </c>
      <c r="M41" s="42">
        <f t="shared" si="14"/>
        <v>45158</v>
      </c>
      <c r="N41" s="42">
        <f t="shared" si="14"/>
        <v>45189</v>
      </c>
      <c r="O41" s="42">
        <f t="shared" si="14"/>
        <v>45220</v>
      </c>
      <c r="P41" s="42">
        <f t="shared" si="14"/>
        <v>45251</v>
      </c>
      <c r="Q41" s="42">
        <f t="shared" si="14"/>
        <v>45282</v>
      </c>
    </row>
    <row r="42" spans="2:17" ht="15" customHeight="1" x14ac:dyDescent="0.25">
      <c r="B42" s="243" t="str">
        <f>$B$13</f>
        <v>Sazonalidade</v>
      </c>
      <c r="C42" s="244"/>
      <c r="D42" s="244"/>
      <c r="E42" s="245"/>
      <c r="F42" s="251">
        <f>F28</f>
        <v>0</v>
      </c>
      <c r="G42" s="251">
        <f>G28</f>
        <v>0</v>
      </c>
      <c r="H42" s="251">
        <f>H28</f>
        <v>0</v>
      </c>
      <c r="I42" s="251">
        <f>I28</f>
        <v>0</v>
      </c>
      <c r="J42" s="251">
        <f>J28</f>
        <v>0</v>
      </c>
      <c r="K42" s="251">
        <f>K28</f>
        <v>0</v>
      </c>
      <c r="L42" s="251">
        <f>L28</f>
        <v>0</v>
      </c>
      <c r="M42" s="251">
        <f>M28</f>
        <v>0</v>
      </c>
      <c r="N42" s="251">
        <f>N28</f>
        <v>0</v>
      </c>
      <c r="O42" s="251">
        <f>O28</f>
        <v>0</v>
      </c>
      <c r="P42" s="251">
        <f>P28</f>
        <v>0</v>
      </c>
      <c r="Q42" s="251">
        <f>Q28</f>
        <v>0</v>
      </c>
    </row>
    <row r="43" spans="2:17" ht="15" customHeight="1" x14ac:dyDescent="0.25">
      <c r="B43" s="243" t="str">
        <f>$B$14</f>
        <v>(1) Receita Total</v>
      </c>
      <c r="C43" s="244"/>
      <c r="D43" s="244"/>
      <c r="E43" s="245"/>
      <c r="F43" s="249">
        <f>F42*DRE!$H$11</f>
        <v>0</v>
      </c>
      <c r="G43" s="249">
        <f>G42*DRE!$H$11</f>
        <v>0</v>
      </c>
      <c r="H43" s="249">
        <f>H42*DRE!$H$11</f>
        <v>0</v>
      </c>
      <c r="I43" s="249">
        <f>I42*DRE!$H$11</f>
        <v>0</v>
      </c>
      <c r="J43" s="249">
        <f>J42*DRE!$H$11</f>
        <v>0</v>
      </c>
      <c r="K43" s="249">
        <f>K42*DRE!$H$11</f>
        <v>0</v>
      </c>
      <c r="L43" s="249">
        <f>L42*DRE!$H$11</f>
        <v>0</v>
      </c>
      <c r="M43" s="249">
        <f>M42*DRE!$H$11</f>
        <v>0</v>
      </c>
      <c r="N43" s="249">
        <f>N42*DRE!$H$11</f>
        <v>0</v>
      </c>
      <c r="O43" s="249">
        <f>O42*DRE!$H$11</f>
        <v>0</v>
      </c>
      <c r="P43" s="249">
        <f>P42*DRE!$H$11</f>
        <v>0</v>
      </c>
      <c r="Q43" s="249">
        <f>Q42*DRE!$H$11</f>
        <v>0</v>
      </c>
    </row>
    <row r="44" spans="2:17" ht="15" customHeight="1" x14ac:dyDescent="0.25">
      <c r="B44" s="243" t="str">
        <f>$B$15</f>
        <v>(2) Custos Variáveis Totais</v>
      </c>
      <c r="C44" s="244"/>
      <c r="D44" s="244"/>
      <c r="E44" s="245"/>
      <c r="F44" s="249" t="str">
        <f>IFERROR(F43*DRE!$J$15,"")</f>
        <v/>
      </c>
      <c r="G44" s="249" t="str">
        <f>IFERROR(G43*DRE!$J$15,"")</f>
        <v/>
      </c>
      <c r="H44" s="249" t="str">
        <f>IFERROR(H43*DRE!$J$15,"")</f>
        <v/>
      </c>
      <c r="I44" s="249" t="str">
        <f>IFERROR(I43*DRE!$J$15,"")</f>
        <v/>
      </c>
      <c r="J44" s="249" t="str">
        <f>IFERROR(J43*DRE!$J$15,"")</f>
        <v/>
      </c>
      <c r="K44" s="249" t="str">
        <f>IFERROR(K43*DRE!$J$15,"")</f>
        <v/>
      </c>
      <c r="L44" s="249" t="str">
        <f>IFERROR(L43*DRE!$J$15,"")</f>
        <v/>
      </c>
      <c r="M44" s="249" t="str">
        <f>IFERROR(M43*DRE!$J$15,"")</f>
        <v/>
      </c>
      <c r="N44" s="249" t="str">
        <f>IFERROR(N43*DRE!$J$15,"")</f>
        <v/>
      </c>
      <c r="O44" s="249" t="str">
        <f>IFERROR(O43*DRE!$J$15,"")</f>
        <v/>
      </c>
      <c r="P44" s="249" t="str">
        <f>IFERROR(P43*DRE!$J$15,"")</f>
        <v/>
      </c>
      <c r="Q44" s="249" t="str">
        <f>IFERROR(Q43*DRE!$J$15,"")</f>
        <v/>
      </c>
    </row>
    <row r="45" spans="2:17" ht="15" customHeight="1" x14ac:dyDescent="0.25">
      <c r="B45" s="243" t="str">
        <f>$B$16</f>
        <v>(3) Margem de Contribuição</v>
      </c>
      <c r="C45" s="244"/>
      <c r="D45" s="244"/>
      <c r="E45" s="245"/>
      <c r="F45" s="249" t="str">
        <f>IFERROR(F43-F44,"")</f>
        <v/>
      </c>
      <c r="G45" s="249" t="str">
        <f t="shared" ref="G45" si="15">IFERROR(G43-G44,"")</f>
        <v/>
      </c>
      <c r="H45" s="249" t="str">
        <f t="shared" ref="H45" si="16">IFERROR(H43-H44,"")</f>
        <v/>
      </c>
      <c r="I45" s="249" t="str">
        <f t="shared" ref="I45" si="17">IFERROR(I43-I44,"")</f>
        <v/>
      </c>
      <c r="J45" s="249" t="str">
        <f t="shared" ref="J45" si="18">IFERROR(J43-J44,"")</f>
        <v/>
      </c>
      <c r="K45" s="249" t="str">
        <f t="shared" ref="K45" si="19">IFERROR(K43-K44,"")</f>
        <v/>
      </c>
      <c r="L45" s="249" t="str">
        <f t="shared" ref="L45" si="20">IFERROR(L43-L44,"")</f>
        <v/>
      </c>
      <c r="M45" s="249" t="str">
        <f t="shared" ref="M45" si="21">IFERROR(M43-M44,"")</f>
        <v/>
      </c>
      <c r="N45" s="249" t="str">
        <f t="shared" ref="N45" si="22">IFERROR(N43-N44,"")</f>
        <v/>
      </c>
      <c r="O45" s="249" t="str">
        <f t="shared" ref="O45" si="23">IFERROR(O43-O44,"")</f>
        <v/>
      </c>
      <c r="P45" s="249" t="str">
        <f t="shared" ref="P45" si="24">IFERROR(P43-P44,"")</f>
        <v/>
      </c>
      <c r="Q45" s="249" t="str">
        <f t="shared" ref="Q45" si="25">IFERROR(Q43-Q44,"")</f>
        <v/>
      </c>
    </row>
    <row r="46" spans="2:17" ht="15" customHeight="1" x14ac:dyDescent="0.25">
      <c r="B46" s="243" t="str">
        <f>$B$17</f>
        <v>(4) Custos Fixos Totais</v>
      </c>
      <c r="C46" s="244"/>
      <c r="D46" s="244"/>
      <c r="E46" s="245"/>
      <c r="F46" s="249">
        <f>DRE!$H$24</f>
        <v>0</v>
      </c>
      <c r="G46" s="249">
        <f>DRE!$H$24</f>
        <v>0</v>
      </c>
      <c r="H46" s="249">
        <f>DRE!$H$24</f>
        <v>0</v>
      </c>
      <c r="I46" s="249">
        <f>DRE!$H$24</f>
        <v>0</v>
      </c>
      <c r="J46" s="249">
        <f>DRE!$H$24</f>
        <v>0</v>
      </c>
      <c r="K46" s="249">
        <f>DRE!$H$24</f>
        <v>0</v>
      </c>
      <c r="L46" s="249">
        <f>DRE!$H$24</f>
        <v>0</v>
      </c>
      <c r="M46" s="249">
        <f>DRE!$H$24</f>
        <v>0</v>
      </c>
      <c r="N46" s="249">
        <f>DRE!$H$24</f>
        <v>0</v>
      </c>
      <c r="O46" s="249">
        <f>DRE!$H$24</f>
        <v>0</v>
      </c>
      <c r="P46" s="249">
        <f>DRE!$H$24</f>
        <v>0</v>
      </c>
      <c r="Q46" s="249">
        <f>DRE!$H$24</f>
        <v>0</v>
      </c>
    </row>
    <row r="47" spans="2:17" ht="15" customHeight="1" x14ac:dyDescent="0.25">
      <c r="B47" s="243" t="str">
        <f>$B$18</f>
        <v>(5) Resultado Operacional</v>
      </c>
      <c r="C47" s="244"/>
      <c r="D47" s="244"/>
      <c r="E47" s="245"/>
      <c r="F47" s="249" t="str">
        <f>IFERROR(F43-F44-F46,"")</f>
        <v/>
      </c>
      <c r="G47" s="249" t="str">
        <f>IFERROR(G43-G44-G46,"")</f>
        <v/>
      </c>
      <c r="H47" s="249" t="str">
        <f>IFERROR(H43-H44-H46,"")</f>
        <v/>
      </c>
      <c r="I47" s="249" t="str">
        <f>IFERROR(I43-I44-I46,"")</f>
        <v/>
      </c>
      <c r="J47" s="249" t="str">
        <f>IFERROR(J43-J44-J46,"")</f>
        <v/>
      </c>
      <c r="K47" s="249" t="str">
        <f>IFERROR(K43-K44-K46,"")</f>
        <v/>
      </c>
      <c r="L47" s="249" t="str">
        <f>IFERROR(L43-L44-L46,"")</f>
        <v/>
      </c>
      <c r="M47" s="249" t="str">
        <f>IFERROR(M43-M44-M46,"")</f>
        <v/>
      </c>
      <c r="N47" s="249" t="str">
        <f>IFERROR(N43-N44-N46,"")</f>
        <v/>
      </c>
      <c r="O47" s="249" t="str">
        <f>IFERROR(O43-O44-O46,"")</f>
        <v/>
      </c>
      <c r="P47" s="249" t="str">
        <f>IFERROR(P43-P44-P46,"")</f>
        <v/>
      </c>
      <c r="Q47" s="249" t="str">
        <f>IFERROR(Q43-Q44-Q46,"")</f>
        <v/>
      </c>
    </row>
    <row r="48" spans="2:17" ht="15" customHeight="1" x14ac:dyDescent="0.25">
      <c r="B48" s="243" t="str">
        <f>$B$19</f>
        <v>(6) Financiamento (parcela)</v>
      </c>
      <c r="C48" s="244"/>
      <c r="D48" s="244"/>
      <c r="E48" s="245"/>
      <c r="F48" s="249">
        <f>DRE!$H$48</f>
        <v>0</v>
      </c>
      <c r="G48" s="249">
        <f>DRE!$H$48</f>
        <v>0</v>
      </c>
      <c r="H48" s="249">
        <f>DRE!$H$48</f>
        <v>0</v>
      </c>
      <c r="I48" s="249">
        <f>DRE!$H$48</f>
        <v>0</v>
      </c>
      <c r="J48" s="249">
        <f>DRE!$H$48</f>
        <v>0</v>
      </c>
      <c r="K48" s="249">
        <f>DRE!$H$48</f>
        <v>0</v>
      </c>
      <c r="L48" s="249">
        <f>DRE!$H$48</f>
        <v>0</v>
      </c>
      <c r="M48" s="249">
        <f>DRE!$H$48</f>
        <v>0</v>
      </c>
      <c r="N48" s="249">
        <f>DRE!$H$48</f>
        <v>0</v>
      </c>
      <c r="O48" s="249">
        <f>DRE!$H$48</f>
        <v>0</v>
      </c>
      <c r="P48" s="249">
        <f>DRE!$H$48</f>
        <v>0</v>
      </c>
      <c r="Q48" s="249">
        <f>DRE!$H$48</f>
        <v>0</v>
      </c>
    </row>
    <row r="49" spans="2:17" ht="15" customHeight="1" x14ac:dyDescent="0.25">
      <c r="B49" s="243" t="str">
        <f>$B$20</f>
        <v>(7) Outros investimentos</v>
      </c>
      <c r="C49" s="244"/>
      <c r="D49" s="244"/>
      <c r="E49" s="245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</row>
    <row r="50" spans="2:17" ht="15" customHeight="1" x14ac:dyDescent="0.25">
      <c r="B50" s="243" t="str">
        <f>$B$21</f>
        <v>(8) Resultado Financeiro Líquido</v>
      </c>
      <c r="C50" s="244"/>
      <c r="D50" s="244"/>
      <c r="E50" s="245"/>
      <c r="F50" s="249" t="str">
        <f>IFERROR(F47-F48-F49,"")</f>
        <v/>
      </c>
      <c r="G50" s="249" t="str">
        <f>IFERROR(G47-G48-G49,"")</f>
        <v/>
      </c>
      <c r="H50" s="249" t="str">
        <f>IFERROR(H47-H48-H49,"")</f>
        <v/>
      </c>
      <c r="I50" s="249" t="str">
        <f>IFERROR(I47-I48-I49,"")</f>
        <v/>
      </c>
      <c r="J50" s="249" t="str">
        <f>IFERROR(J47-J48-J49,"")</f>
        <v/>
      </c>
      <c r="K50" s="249" t="str">
        <f>IFERROR(K47-K48-K49,"")</f>
        <v/>
      </c>
      <c r="L50" s="249" t="str">
        <f>IFERROR(L47-L48-L49,"")</f>
        <v/>
      </c>
      <c r="M50" s="249" t="str">
        <f>IFERROR(M47-M48-M49,"")</f>
        <v/>
      </c>
      <c r="N50" s="249" t="str">
        <f>IFERROR(N47-N48-N49,"")</f>
        <v/>
      </c>
      <c r="O50" s="249" t="str">
        <f>IFERROR(O47-O48-O49,"")</f>
        <v/>
      </c>
      <c r="P50" s="249" t="str">
        <f>IFERROR(P47-P48-P49,"")</f>
        <v/>
      </c>
      <c r="Q50" s="249" t="str">
        <f>IFERROR(Q47-Q48-Q49,"")</f>
        <v/>
      </c>
    </row>
    <row r="51" spans="2:17" ht="15" customHeight="1" x14ac:dyDescent="0.25">
      <c r="B51" s="243" t="str">
        <f>$B$22</f>
        <v>Resultado acumulado no ano</v>
      </c>
      <c r="C51" s="244"/>
      <c r="D51" s="244"/>
      <c r="E51" s="245"/>
      <c r="F51" s="249" t="str">
        <f>IFERROR(F50,"")</f>
        <v/>
      </c>
      <c r="G51" s="249" t="str">
        <f>IFERROR(F51+G50,"")</f>
        <v/>
      </c>
      <c r="H51" s="249" t="str">
        <f>IFERROR(G51+H50,"")</f>
        <v/>
      </c>
      <c r="I51" s="249" t="str">
        <f>IFERROR(H51+I50,"")</f>
        <v/>
      </c>
      <c r="J51" s="249" t="str">
        <f>IFERROR(I51+J50,"")</f>
        <v/>
      </c>
      <c r="K51" s="249" t="str">
        <f>IFERROR(J51+K50,"")</f>
        <v/>
      </c>
      <c r="L51" s="249" t="str">
        <f>IFERROR(K51+L50,"")</f>
        <v/>
      </c>
      <c r="M51" s="249" t="str">
        <f>IFERROR(L51+M50,"")</f>
        <v/>
      </c>
      <c r="N51" s="249" t="str">
        <f>IFERROR(M51+N50,"")</f>
        <v/>
      </c>
      <c r="O51" s="249" t="str">
        <f>IFERROR(N51+O50,"")</f>
        <v/>
      </c>
      <c r="P51" s="249" t="str">
        <f>IFERROR(O51+P50,"")</f>
        <v/>
      </c>
      <c r="Q51" s="249" t="str">
        <f>IFERROR(P51+Q50,"")</f>
        <v/>
      </c>
    </row>
    <row r="52" spans="2:17" ht="15" customHeight="1" x14ac:dyDescent="0.25">
      <c r="B52" s="243" t="str">
        <f>$B$37</f>
        <v>Acumulado desde o inicio da atividade</v>
      </c>
      <c r="C52" s="244"/>
      <c r="D52" s="244"/>
      <c r="E52" s="245"/>
      <c r="F52" s="249" t="str">
        <f>IFERROR(Q37+F50,"")</f>
        <v/>
      </c>
      <c r="G52" s="249" t="str">
        <f>IFERROR(F52+G50,"")</f>
        <v/>
      </c>
      <c r="H52" s="249" t="str">
        <f>IFERROR(G52+H50,"")</f>
        <v/>
      </c>
      <c r="I52" s="249" t="str">
        <f>IFERROR(H52+I50,"")</f>
        <v/>
      </c>
      <c r="J52" s="249" t="str">
        <f>IFERROR(I52+J50,"")</f>
        <v/>
      </c>
      <c r="K52" s="249" t="str">
        <f>IFERROR(J52+K50,"")</f>
        <v/>
      </c>
      <c r="L52" s="249" t="str">
        <f>IFERROR(K52+L50,"")</f>
        <v/>
      </c>
      <c r="M52" s="249" t="str">
        <f>IFERROR(L52+M50,"")</f>
        <v/>
      </c>
      <c r="N52" s="249" t="str">
        <f>IFERROR(M52+N50,"")</f>
        <v/>
      </c>
      <c r="O52" s="249" t="str">
        <f>IFERROR(N52+O50,"")</f>
        <v/>
      </c>
      <c r="P52" s="249" t="str">
        <f>IFERROR(O52+P50,"")</f>
        <v/>
      </c>
      <c r="Q52" s="249" t="str">
        <f>IFERROR(P52+Q50,"")</f>
        <v/>
      </c>
    </row>
    <row r="53" spans="2:17" ht="15" customHeight="1" x14ac:dyDescent="0.25"/>
    <row r="54" spans="2:17" ht="15" customHeight="1" x14ac:dyDescent="0.25">
      <c r="B54" s="114" t="s">
        <v>374</v>
      </c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6"/>
    </row>
    <row r="55" spans="2:17" ht="4.5" customHeight="1" x14ac:dyDescent="0.25"/>
    <row r="56" spans="2:17" ht="15" customHeight="1" x14ac:dyDescent="0.25">
      <c r="F56" s="42">
        <f>Q41+31</f>
        <v>45313</v>
      </c>
      <c r="G56" s="42">
        <f t="shared" ref="G56:Q56" si="26">F56+31</f>
        <v>45344</v>
      </c>
      <c r="H56" s="42">
        <f t="shared" si="26"/>
        <v>45375</v>
      </c>
      <c r="I56" s="42">
        <f t="shared" si="26"/>
        <v>45406</v>
      </c>
      <c r="J56" s="42">
        <f t="shared" si="26"/>
        <v>45437</v>
      </c>
      <c r="K56" s="42">
        <f t="shared" si="26"/>
        <v>45468</v>
      </c>
      <c r="L56" s="42">
        <f t="shared" si="26"/>
        <v>45499</v>
      </c>
      <c r="M56" s="42">
        <f t="shared" si="26"/>
        <v>45530</v>
      </c>
      <c r="N56" s="42">
        <f t="shared" si="26"/>
        <v>45561</v>
      </c>
      <c r="O56" s="42">
        <f t="shared" si="26"/>
        <v>45592</v>
      </c>
      <c r="P56" s="42">
        <f t="shared" si="26"/>
        <v>45623</v>
      </c>
      <c r="Q56" s="42">
        <f t="shared" si="26"/>
        <v>45654</v>
      </c>
    </row>
    <row r="57" spans="2:17" ht="15" customHeight="1" x14ac:dyDescent="0.25">
      <c r="B57" s="243" t="str">
        <f>$B$13</f>
        <v>Sazonalidade</v>
      </c>
      <c r="C57" s="244"/>
      <c r="D57" s="244"/>
      <c r="E57" s="245"/>
      <c r="F57" s="251">
        <f>F43</f>
        <v>0</v>
      </c>
      <c r="G57" s="251">
        <f>G43</f>
        <v>0</v>
      </c>
      <c r="H57" s="251">
        <f>H43</f>
        <v>0</v>
      </c>
      <c r="I57" s="251">
        <f>I43</f>
        <v>0</v>
      </c>
      <c r="J57" s="251">
        <f>J43</f>
        <v>0</v>
      </c>
      <c r="K57" s="251">
        <f>K43</f>
        <v>0</v>
      </c>
      <c r="L57" s="251">
        <f>L43</f>
        <v>0</v>
      </c>
      <c r="M57" s="251">
        <f>M43</f>
        <v>0</v>
      </c>
      <c r="N57" s="251">
        <f>N43</f>
        <v>0</v>
      </c>
      <c r="O57" s="251">
        <f>O43</f>
        <v>0</v>
      </c>
      <c r="P57" s="251">
        <f>P43</f>
        <v>0</v>
      </c>
      <c r="Q57" s="251">
        <f>Q43</f>
        <v>0</v>
      </c>
    </row>
    <row r="58" spans="2:17" ht="15" customHeight="1" x14ac:dyDescent="0.25">
      <c r="B58" s="243" t="str">
        <f>$B$14</f>
        <v>(1) Receita Total</v>
      </c>
      <c r="C58" s="244"/>
      <c r="D58" s="244"/>
      <c r="E58" s="245"/>
      <c r="F58" s="249">
        <f>F57*DRE!$H$11</f>
        <v>0</v>
      </c>
      <c r="G58" s="249">
        <f>G57*DRE!$H$11</f>
        <v>0</v>
      </c>
      <c r="H58" s="249">
        <f>H57*DRE!$H$11</f>
        <v>0</v>
      </c>
      <c r="I58" s="249">
        <f>I57*DRE!$H$11</f>
        <v>0</v>
      </c>
      <c r="J58" s="249">
        <f>J57*DRE!$H$11</f>
        <v>0</v>
      </c>
      <c r="K58" s="249">
        <f>K57*DRE!$H$11</f>
        <v>0</v>
      </c>
      <c r="L58" s="249">
        <f>L57*DRE!$H$11</f>
        <v>0</v>
      </c>
      <c r="M58" s="249">
        <f>M57*DRE!$H$11</f>
        <v>0</v>
      </c>
      <c r="N58" s="249">
        <f>N57*DRE!$H$11</f>
        <v>0</v>
      </c>
      <c r="O58" s="249">
        <f>O57*DRE!$H$11</f>
        <v>0</v>
      </c>
      <c r="P58" s="249">
        <f>P57*DRE!$H$11</f>
        <v>0</v>
      </c>
      <c r="Q58" s="249">
        <f>Q57*DRE!$H$11</f>
        <v>0</v>
      </c>
    </row>
    <row r="59" spans="2:17" ht="15" customHeight="1" x14ac:dyDescent="0.25">
      <c r="B59" s="243" t="str">
        <f>$B$15</f>
        <v>(2) Custos Variáveis Totais</v>
      </c>
      <c r="C59" s="244"/>
      <c r="D59" s="244"/>
      <c r="E59" s="245"/>
      <c r="F59" s="249" t="str">
        <f>IFERROR(F58*DRE!$J$15,"")</f>
        <v/>
      </c>
      <c r="G59" s="249" t="str">
        <f>IFERROR(G58*DRE!$J$15,"")</f>
        <v/>
      </c>
      <c r="H59" s="249" t="str">
        <f>IFERROR(H58*DRE!$J$15,"")</f>
        <v/>
      </c>
      <c r="I59" s="249" t="str">
        <f>IFERROR(I58*DRE!$J$15,"")</f>
        <v/>
      </c>
      <c r="J59" s="249" t="str">
        <f>IFERROR(J58*DRE!$J$15,"")</f>
        <v/>
      </c>
      <c r="K59" s="249" t="str">
        <f>IFERROR(K58*DRE!$J$15,"")</f>
        <v/>
      </c>
      <c r="L59" s="249" t="str">
        <f>IFERROR(L58*DRE!$J$15,"")</f>
        <v/>
      </c>
      <c r="M59" s="249" t="str">
        <f>IFERROR(M58*DRE!$J$15,"")</f>
        <v/>
      </c>
      <c r="N59" s="249" t="str">
        <f>IFERROR(N58*DRE!$J$15,"")</f>
        <v/>
      </c>
      <c r="O59" s="249" t="str">
        <f>IFERROR(O58*DRE!$J$15,"")</f>
        <v/>
      </c>
      <c r="P59" s="249" t="str">
        <f>IFERROR(P58*DRE!$J$15,"")</f>
        <v/>
      </c>
      <c r="Q59" s="249" t="str">
        <f>IFERROR(Q58*DRE!$J$15,"")</f>
        <v/>
      </c>
    </row>
    <row r="60" spans="2:17" ht="15" customHeight="1" x14ac:dyDescent="0.25">
      <c r="B60" s="243" t="str">
        <f>$B$16</f>
        <v>(3) Margem de Contribuição</v>
      </c>
      <c r="C60" s="244"/>
      <c r="D60" s="244"/>
      <c r="E60" s="245"/>
      <c r="F60" s="249" t="str">
        <f>IFERROR(F58-F59,"")</f>
        <v/>
      </c>
      <c r="G60" s="249" t="str">
        <f t="shared" ref="G60" si="27">IFERROR(G58-G59,"")</f>
        <v/>
      </c>
      <c r="H60" s="249" t="str">
        <f t="shared" ref="H60" si="28">IFERROR(H58-H59,"")</f>
        <v/>
      </c>
      <c r="I60" s="249" t="str">
        <f t="shared" ref="I60" si="29">IFERROR(I58-I59,"")</f>
        <v/>
      </c>
      <c r="J60" s="249" t="str">
        <f t="shared" ref="J60" si="30">IFERROR(J58-J59,"")</f>
        <v/>
      </c>
      <c r="K60" s="249" t="str">
        <f t="shared" ref="K60" si="31">IFERROR(K58-K59,"")</f>
        <v/>
      </c>
      <c r="L60" s="249" t="str">
        <f t="shared" ref="L60" si="32">IFERROR(L58-L59,"")</f>
        <v/>
      </c>
      <c r="M60" s="249" t="str">
        <f t="shared" ref="M60" si="33">IFERROR(M58-M59,"")</f>
        <v/>
      </c>
      <c r="N60" s="249" t="str">
        <f t="shared" ref="N60" si="34">IFERROR(N58-N59,"")</f>
        <v/>
      </c>
      <c r="O60" s="249" t="str">
        <f t="shared" ref="O60" si="35">IFERROR(O58-O59,"")</f>
        <v/>
      </c>
      <c r="P60" s="249" t="str">
        <f t="shared" ref="P60" si="36">IFERROR(P58-P59,"")</f>
        <v/>
      </c>
      <c r="Q60" s="249" t="str">
        <f t="shared" ref="Q60" si="37">IFERROR(Q58-Q59,"")</f>
        <v/>
      </c>
    </row>
    <row r="61" spans="2:17" ht="15" customHeight="1" x14ac:dyDescent="0.25">
      <c r="B61" s="243" t="str">
        <f>$B$17</f>
        <v>(4) Custos Fixos Totais</v>
      </c>
      <c r="C61" s="244"/>
      <c r="D61" s="244"/>
      <c r="E61" s="245"/>
      <c r="F61" s="249">
        <f>DRE!$H$24</f>
        <v>0</v>
      </c>
      <c r="G61" s="249">
        <f>DRE!$H$24</f>
        <v>0</v>
      </c>
      <c r="H61" s="249">
        <f>DRE!$H$24</f>
        <v>0</v>
      </c>
      <c r="I61" s="249">
        <f>DRE!$H$24</f>
        <v>0</v>
      </c>
      <c r="J61" s="249">
        <f>DRE!$H$24</f>
        <v>0</v>
      </c>
      <c r="K61" s="249">
        <f>DRE!$H$24</f>
        <v>0</v>
      </c>
      <c r="L61" s="249">
        <f>DRE!$H$24</f>
        <v>0</v>
      </c>
      <c r="M61" s="249">
        <f>DRE!$H$24</f>
        <v>0</v>
      </c>
      <c r="N61" s="249">
        <f>DRE!$H$24</f>
        <v>0</v>
      </c>
      <c r="O61" s="249">
        <f>DRE!$H$24</f>
        <v>0</v>
      </c>
      <c r="P61" s="249">
        <f>DRE!$H$24</f>
        <v>0</v>
      </c>
      <c r="Q61" s="249">
        <f>DRE!$H$24</f>
        <v>0</v>
      </c>
    </row>
    <row r="62" spans="2:17" ht="15" customHeight="1" x14ac:dyDescent="0.25">
      <c r="B62" s="243" t="str">
        <f>$B$18</f>
        <v>(5) Resultado Operacional</v>
      </c>
      <c r="C62" s="244"/>
      <c r="D62" s="244"/>
      <c r="E62" s="245"/>
      <c r="F62" s="249" t="str">
        <f>IFERROR(F58-F59-F61,"")</f>
        <v/>
      </c>
      <c r="G62" s="249" t="str">
        <f>IFERROR(G58-G59-G61,"")</f>
        <v/>
      </c>
      <c r="H62" s="249" t="str">
        <f>IFERROR(H58-H59-H61,"")</f>
        <v/>
      </c>
      <c r="I62" s="249" t="str">
        <f>IFERROR(I58-I59-I61,"")</f>
        <v/>
      </c>
      <c r="J62" s="249" t="str">
        <f>IFERROR(J58-J59-J61,"")</f>
        <v/>
      </c>
      <c r="K62" s="249" t="str">
        <f>IFERROR(K58-K59-K61,"")</f>
        <v/>
      </c>
      <c r="L62" s="249" t="str">
        <f>IFERROR(L58-L59-L61,"")</f>
        <v/>
      </c>
      <c r="M62" s="249" t="str">
        <f>IFERROR(M58-M59-M61,"")</f>
        <v/>
      </c>
      <c r="N62" s="249" t="str">
        <f>IFERROR(N58-N59-N61,"")</f>
        <v/>
      </c>
      <c r="O62" s="249" t="str">
        <f>IFERROR(O58-O59-O61,"")</f>
        <v/>
      </c>
      <c r="P62" s="249" t="str">
        <f>IFERROR(P58-P59-P61,"")</f>
        <v/>
      </c>
      <c r="Q62" s="249" t="str">
        <f>IFERROR(Q58-Q59-Q61,"")</f>
        <v/>
      </c>
    </row>
    <row r="63" spans="2:17" ht="15" customHeight="1" x14ac:dyDescent="0.25">
      <c r="B63" s="243" t="str">
        <f>$B$19</f>
        <v>(6) Financiamento (parcela)</v>
      </c>
      <c r="C63" s="244"/>
      <c r="D63" s="244"/>
      <c r="E63" s="245"/>
      <c r="F63" s="249">
        <f>DRE!$H$48</f>
        <v>0</v>
      </c>
      <c r="G63" s="249">
        <f>DRE!$H$48</f>
        <v>0</v>
      </c>
      <c r="H63" s="249">
        <f>DRE!$H$48</f>
        <v>0</v>
      </c>
      <c r="I63" s="249">
        <f>DRE!$H$48</f>
        <v>0</v>
      </c>
      <c r="J63" s="249">
        <f>DRE!$H$48</f>
        <v>0</v>
      </c>
      <c r="K63" s="249">
        <f>DRE!$H$48</f>
        <v>0</v>
      </c>
      <c r="L63" s="249">
        <f>DRE!$H$48</f>
        <v>0</v>
      </c>
      <c r="M63" s="249">
        <f>DRE!$H$48</f>
        <v>0</v>
      </c>
      <c r="N63" s="249">
        <f>DRE!$H$48</f>
        <v>0</v>
      </c>
      <c r="O63" s="249">
        <f>DRE!$H$48</f>
        <v>0</v>
      </c>
      <c r="P63" s="249">
        <f>DRE!$H$48</f>
        <v>0</v>
      </c>
      <c r="Q63" s="249">
        <f>DRE!$H$48</f>
        <v>0</v>
      </c>
    </row>
    <row r="64" spans="2:17" ht="15" customHeight="1" x14ac:dyDescent="0.25">
      <c r="B64" s="243" t="str">
        <f>$B$20</f>
        <v>(7) Outros investimentos</v>
      </c>
      <c r="C64" s="244"/>
      <c r="D64" s="244"/>
      <c r="E64" s="245"/>
      <c r="F64" s="228"/>
      <c r="G64" s="228"/>
      <c r="H64" s="228"/>
      <c r="I64" s="228"/>
      <c r="J64" s="228"/>
      <c r="K64" s="228"/>
      <c r="L64" s="228"/>
      <c r="M64" s="228"/>
      <c r="N64" s="228"/>
      <c r="O64" s="228"/>
      <c r="P64" s="228"/>
      <c r="Q64" s="228"/>
    </row>
    <row r="65" spans="2:17" ht="15" customHeight="1" x14ac:dyDescent="0.25">
      <c r="B65" s="243" t="str">
        <f>$B$21</f>
        <v>(8) Resultado Financeiro Líquido</v>
      </c>
      <c r="C65" s="244"/>
      <c r="D65" s="244"/>
      <c r="E65" s="245"/>
      <c r="F65" s="249" t="str">
        <f>IFERROR(F62-F63-F64,"")</f>
        <v/>
      </c>
      <c r="G65" s="249" t="str">
        <f>IFERROR(G62-G63-G64,"")</f>
        <v/>
      </c>
      <c r="H65" s="249" t="str">
        <f>IFERROR(H62-H63-H64,"")</f>
        <v/>
      </c>
      <c r="I65" s="249" t="str">
        <f>IFERROR(I62-I63-I64,"")</f>
        <v/>
      </c>
      <c r="J65" s="249" t="str">
        <f>IFERROR(J62-J63-J64,"")</f>
        <v/>
      </c>
      <c r="K65" s="249" t="str">
        <f>IFERROR(K62-K63-K64,"")</f>
        <v/>
      </c>
      <c r="L65" s="249" t="str">
        <f>IFERROR(L62-L63-L64,"")</f>
        <v/>
      </c>
      <c r="M65" s="249" t="str">
        <f>IFERROR(M62-M63-M64,"")</f>
        <v/>
      </c>
      <c r="N65" s="249" t="str">
        <f>IFERROR(N62-N63-N64,"")</f>
        <v/>
      </c>
      <c r="O65" s="249" t="str">
        <f>IFERROR(O62-O63-O64,"")</f>
        <v/>
      </c>
      <c r="P65" s="249" t="str">
        <f>IFERROR(P62-P63-P64,"")</f>
        <v/>
      </c>
      <c r="Q65" s="249" t="str">
        <f>IFERROR(Q62-Q63-Q64,"")</f>
        <v/>
      </c>
    </row>
    <row r="66" spans="2:17" ht="15" customHeight="1" x14ac:dyDescent="0.25">
      <c r="B66" s="243" t="str">
        <f>$B$22</f>
        <v>Resultado acumulado no ano</v>
      </c>
      <c r="C66" s="244"/>
      <c r="D66" s="244"/>
      <c r="E66" s="245"/>
      <c r="F66" s="249" t="str">
        <f>IFERROR(F65,"")</f>
        <v/>
      </c>
      <c r="G66" s="249" t="str">
        <f>IFERROR(F66+G65,"")</f>
        <v/>
      </c>
      <c r="H66" s="249" t="str">
        <f>IFERROR(G66+H65,"")</f>
        <v/>
      </c>
      <c r="I66" s="249" t="str">
        <f>IFERROR(H66+I65,"")</f>
        <v/>
      </c>
      <c r="J66" s="249" t="str">
        <f>IFERROR(I66+J65,"")</f>
        <v/>
      </c>
      <c r="K66" s="249" t="str">
        <f>IFERROR(J66+K65,"")</f>
        <v/>
      </c>
      <c r="L66" s="249" t="str">
        <f>IFERROR(K66+L65,"")</f>
        <v/>
      </c>
      <c r="M66" s="249" t="str">
        <f>IFERROR(L66+M65,"")</f>
        <v/>
      </c>
      <c r="N66" s="249" t="str">
        <f>IFERROR(M66+N65,"")</f>
        <v/>
      </c>
      <c r="O66" s="249" t="str">
        <f>IFERROR(N66+O65,"")</f>
        <v/>
      </c>
      <c r="P66" s="249" t="str">
        <f>IFERROR(O66+P65,"")</f>
        <v/>
      </c>
      <c r="Q66" s="249" t="str">
        <f>IFERROR(P66+Q65,"")</f>
        <v/>
      </c>
    </row>
    <row r="67" spans="2:17" ht="15" customHeight="1" x14ac:dyDescent="0.25">
      <c r="B67" s="243" t="str">
        <f>$B$52</f>
        <v>Acumulado desde o inicio da atividade</v>
      </c>
      <c r="C67" s="244"/>
      <c r="D67" s="244"/>
      <c r="E67" s="245"/>
      <c r="F67" s="249" t="str">
        <f>IFERROR(Q52+F65,"")</f>
        <v/>
      </c>
      <c r="G67" s="249" t="str">
        <f>IFERROR(F67+G65,"")</f>
        <v/>
      </c>
      <c r="H67" s="249" t="str">
        <f>IFERROR(G67+H65,"")</f>
        <v/>
      </c>
      <c r="I67" s="249" t="str">
        <f>IFERROR(H67+I65,"")</f>
        <v/>
      </c>
      <c r="J67" s="249" t="str">
        <f>IFERROR(I67+J65,"")</f>
        <v/>
      </c>
      <c r="K67" s="249" t="str">
        <f>IFERROR(J67+K65,"")</f>
        <v/>
      </c>
      <c r="L67" s="249" t="str">
        <f>IFERROR(K67+L65,"")</f>
        <v/>
      </c>
      <c r="M67" s="249" t="str">
        <f>IFERROR(L67+M65,"")</f>
        <v/>
      </c>
      <c r="N67" s="249" t="str">
        <f>IFERROR(M67+N65,"")</f>
        <v/>
      </c>
      <c r="O67" s="249" t="str">
        <f>IFERROR(N67+O65,"")</f>
        <v/>
      </c>
      <c r="P67" s="249" t="str">
        <f>IFERROR(O67+P65,"")</f>
        <v/>
      </c>
      <c r="Q67" s="249" t="str">
        <f>IFERROR(P67+Q65,"")</f>
        <v/>
      </c>
    </row>
    <row r="68" spans="2:17" ht="15" customHeight="1" x14ac:dyDescent="0.25"/>
    <row r="69" spans="2:17" ht="15" customHeight="1" x14ac:dyDescent="0.25">
      <c r="B69" s="114" t="s">
        <v>375</v>
      </c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6"/>
    </row>
    <row r="70" spans="2:17" ht="4.5" customHeight="1" x14ac:dyDescent="0.25"/>
    <row r="71" spans="2:17" ht="15" customHeight="1" x14ac:dyDescent="0.25">
      <c r="F71" s="42">
        <f>Q56+31</f>
        <v>45685</v>
      </c>
      <c r="G71" s="42">
        <f t="shared" ref="G71:Q71" si="38">F71+31</f>
        <v>45716</v>
      </c>
      <c r="H71" s="42">
        <f t="shared" si="38"/>
        <v>45747</v>
      </c>
      <c r="I71" s="42">
        <f t="shared" si="38"/>
        <v>45778</v>
      </c>
      <c r="J71" s="42">
        <f t="shared" si="38"/>
        <v>45809</v>
      </c>
      <c r="K71" s="42">
        <f t="shared" si="38"/>
        <v>45840</v>
      </c>
      <c r="L71" s="42">
        <f t="shared" si="38"/>
        <v>45871</v>
      </c>
      <c r="M71" s="42">
        <f t="shared" si="38"/>
        <v>45902</v>
      </c>
      <c r="N71" s="42">
        <f t="shared" si="38"/>
        <v>45933</v>
      </c>
      <c r="O71" s="42">
        <f t="shared" si="38"/>
        <v>45964</v>
      </c>
      <c r="P71" s="42">
        <f t="shared" si="38"/>
        <v>45995</v>
      </c>
      <c r="Q71" s="42">
        <f t="shared" si="38"/>
        <v>46026</v>
      </c>
    </row>
    <row r="72" spans="2:17" ht="15" customHeight="1" x14ac:dyDescent="0.25">
      <c r="B72" s="243" t="str">
        <f>$B$13</f>
        <v>Sazonalidade</v>
      </c>
      <c r="C72" s="244"/>
      <c r="D72" s="244"/>
      <c r="E72" s="245"/>
      <c r="F72" s="251">
        <f>F58</f>
        <v>0</v>
      </c>
      <c r="G72" s="251">
        <f>G58</f>
        <v>0</v>
      </c>
      <c r="H72" s="251">
        <f>H58</f>
        <v>0</v>
      </c>
      <c r="I72" s="251">
        <f>I58</f>
        <v>0</v>
      </c>
      <c r="J72" s="251">
        <f>J58</f>
        <v>0</v>
      </c>
      <c r="K72" s="251">
        <f>K58</f>
        <v>0</v>
      </c>
      <c r="L72" s="251">
        <f>L58</f>
        <v>0</v>
      </c>
      <c r="M72" s="251">
        <f>M58</f>
        <v>0</v>
      </c>
      <c r="N72" s="251">
        <f>N58</f>
        <v>0</v>
      </c>
      <c r="O72" s="251">
        <f>O58</f>
        <v>0</v>
      </c>
      <c r="P72" s="251">
        <f>P58</f>
        <v>0</v>
      </c>
      <c r="Q72" s="251">
        <f>Q58</f>
        <v>0</v>
      </c>
    </row>
    <row r="73" spans="2:17" ht="15" customHeight="1" x14ac:dyDescent="0.25">
      <c r="B73" s="243" t="str">
        <f>$B$14</f>
        <v>(1) Receita Total</v>
      </c>
      <c r="C73" s="244"/>
      <c r="D73" s="244"/>
      <c r="E73" s="245"/>
      <c r="F73" s="249">
        <f>F72*DRE!$H$11</f>
        <v>0</v>
      </c>
      <c r="G73" s="249">
        <f>G72*DRE!$H$11</f>
        <v>0</v>
      </c>
      <c r="H73" s="249">
        <f>H72*DRE!$H$11</f>
        <v>0</v>
      </c>
      <c r="I73" s="249">
        <f>I72*DRE!$H$11</f>
        <v>0</v>
      </c>
      <c r="J73" s="249">
        <f>J72*DRE!$H$11</f>
        <v>0</v>
      </c>
      <c r="K73" s="249">
        <f>K72*DRE!$H$11</f>
        <v>0</v>
      </c>
      <c r="L73" s="249">
        <f>L72*DRE!$H$11</f>
        <v>0</v>
      </c>
      <c r="M73" s="249">
        <f>M72*DRE!$H$11</f>
        <v>0</v>
      </c>
      <c r="N73" s="249">
        <f>N72*DRE!$H$11</f>
        <v>0</v>
      </c>
      <c r="O73" s="249">
        <f>O72*DRE!$H$11</f>
        <v>0</v>
      </c>
      <c r="P73" s="249">
        <f>P72*DRE!$H$11</f>
        <v>0</v>
      </c>
      <c r="Q73" s="249">
        <f>Q72*DRE!$H$11</f>
        <v>0</v>
      </c>
    </row>
    <row r="74" spans="2:17" ht="15" customHeight="1" x14ac:dyDescent="0.25">
      <c r="B74" s="243" t="str">
        <f>$B$15</f>
        <v>(2) Custos Variáveis Totais</v>
      </c>
      <c r="C74" s="244"/>
      <c r="D74" s="244"/>
      <c r="E74" s="245"/>
      <c r="F74" s="249" t="str">
        <f>IFERROR(F73*DRE!$J$15,"")</f>
        <v/>
      </c>
      <c r="G74" s="249" t="str">
        <f>IFERROR(G73*DRE!$J$15,"")</f>
        <v/>
      </c>
      <c r="H74" s="249" t="str">
        <f>IFERROR(H73*DRE!$J$15,"")</f>
        <v/>
      </c>
      <c r="I74" s="249" t="str">
        <f>IFERROR(I73*DRE!$J$15,"")</f>
        <v/>
      </c>
      <c r="J74" s="249" t="str">
        <f>IFERROR(J73*DRE!$J$15,"")</f>
        <v/>
      </c>
      <c r="K74" s="249" t="str">
        <f>IFERROR(K73*DRE!$J$15,"")</f>
        <v/>
      </c>
      <c r="L74" s="249" t="str">
        <f>IFERROR(L73*DRE!$J$15,"")</f>
        <v/>
      </c>
      <c r="M74" s="249" t="str">
        <f>IFERROR(M73*DRE!$J$15,"")</f>
        <v/>
      </c>
      <c r="N74" s="249" t="str">
        <f>IFERROR(N73*DRE!$J$15,"")</f>
        <v/>
      </c>
      <c r="O74" s="249" t="str">
        <f>IFERROR(O73*DRE!$J$15,"")</f>
        <v/>
      </c>
      <c r="P74" s="249" t="str">
        <f>IFERROR(P73*DRE!$J$15,"")</f>
        <v/>
      </c>
      <c r="Q74" s="249" t="str">
        <f>IFERROR(Q73*DRE!$J$15,"")</f>
        <v/>
      </c>
    </row>
    <row r="75" spans="2:17" ht="15" customHeight="1" x14ac:dyDescent="0.25">
      <c r="B75" s="243" t="str">
        <f>$B$16</f>
        <v>(3) Margem de Contribuição</v>
      </c>
      <c r="C75" s="244"/>
      <c r="D75" s="244"/>
      <c r="E75" s="245"/>
      <c r="F75" s="249" t="str">
        <f>IFERROR(F73-F74,"")</f>
        <v/>
      </c>
      <c r="G75" s="249" t="str">
        <f t="shared" ref="G75" si="39">IFERROR(G73-G74,"")</f>
        <v/>
      </c>
      <c r="H75" s="249" t="str">
        <f t="shared" ref="H75" si="40">IFERROR(H73-H74,"")</f>
        <v/>
      </c>
      <c r="I75" s="249" t="str">
        <f t="shared" ref="I75" si="41">IFERROR(I73-I74,"")</f>
        <v/>
      </c>
      <c r="J75" s="249" t="str">
        <f t="shared" ref="J75" si="42">IFERROR(J73-J74,"")</f>
        <v/>
      </c>
      <c r="K75" s="249" t="str">
        <f t="shared" ref="K75" si="43">IFERROR(K73-K74,"")</f>
        <v/>
      </c>
      <c r="L75" s="249" t="str">
        <f t="shared" ref="L75" si="44">IFERROR(L73-L74,"")</f>
        <v/>
      </c>
      <c r="M75" s="249" t="str">
        <f t="shared" ref="M75" si="45">IFERROR(M73-M74,"")</f>
        <v/>
      </c>
      <c r="N75" s="249" t="str">
        <f t="shared" ref="N75" si="46">IFERROR(N73-N74,"")</f>
        <v/>
      </c>
      <c r="O75" s="249" t="str">
        <f t="shared" ref="O75" si="47">IFERROR(O73-O74,"")</f>
        <v/>
      </c>
      <c r="P75" s="249" t="str">
        <f t="shared" ref="P75" si="48">IFERROR(P73-P74,"")</f>
        <v/>
      </c>
      <c r="Q75" s="249" t="str">
        <f t="shared" ref="Q75" si="49">IFERROR(Q73-Q74,"")</f>
        <v/>
      </c>
    </row>
    <row r="76" spans="2:17" ht="15" customHeight="1" x14ac:dyDescent="0.25">
      <c r="B76" s="243" t="str">
        <f>$B$17</f>
        <v>(4) Custos Fixos Totais</v>
      </c>
      <c r="C76" s="244"/>
      <c r="D76" s="244"/>
      <c r="E76" s="245"/>
      <c r="F76" s="249">
        <f>DRE!$H$24</f>
        <v>0</v>
      </c>
      <c r="G76" s="249">
        <f>DRE!$H$24</f>
        <v>0</v>
      </c>
      <c r="H76" s="249">
        <f>DRE!$H$24</f>
        <v>0</v>
      </c>
      <c r="I76" s="249">
        <f>DRE!$H$24</f>
        <v>0</v>
      </c>
      <c r="J76" s="249">
        <f>DRE!$H$24</f>
        <v>0</v>
      </c>
      <c r="K76" s="249">
        <f>DRE!$H$24</f>
        <v>0</v>
      </c>
      <c r="L76" s="249">
        <f>DRE!$H$24</f>
        <v>0</v>
      </c>
      <c r="M76" s="249">
        <f>DRE!$H$24</f>
        <v>0</v>
      </c>
      <c r="N76" s="249">
        <f>DRE!$H$24</f>
        <v>0</v>
      </c>
      <c r="O76" s="249">
        <f>DRE!$H$24</f>
        <v>0</v>
      </c>
      <c r="P76" s="249">
        <f>DRE!$H$24</f>
        <v>0</v>
      </c>
      <c r="Q76" s="249">
        <f>DRE!$H$24</f>
        <v>0</v>
      </c>
    </row>
    <row r="77" spans="2:17" ht="15" customHeight="1" x14ac:dyDescent="0.25">
      <c r="B77" s="243" t="str">
        <f>$B$18</f>
        <v>(5) Resultado Operacional</v>
      </c>
      <c r="C77" s="244"/>
      <c r="D77" s="244"/>
      <c r="E77" s="245"/>
      <c r="F77" s="249" t="str">
        <f>IFERROR(F73-F74-F76,"")</f>
        <v/>
      </c>
      <c r="G77" s="249" t="str">
        <f>IFERROR(G73-G74-G76,"")</f>
        <v/>
      </c>
      <c r="H77" s="249" t="str">
        <f>IFERROR(H73-H74-H76,"")</f>
        <v/>
      </c>
      <c r="I77" s="249" t="str">
        <f>IFERROR(I73-I74-I76,"")</f>
        <v/>
      </c>
      <c r="J77" s="249" t="str">
        <f>IFERROR(J73-J74-J76,"")</f>
        <v/>
      </c>
      <c r="K77" s="249" t="str">
        <f>IFERROR(K73-K74-K76,"")</f>
        <v/>
      </c>
      <c r="L77" s="249" t="str">
        <f>IFERROR(L73-L74-L76,"")</f>
        <v/>
      </c>
      <c r="M77" s="249" t="str">
        <f>IFERROR(M73-M74-M76,"")</f>
        <v/>
      </c>
      <c r="N77" s="249" t="str">
        <f>IFERROR(N73-N74-N76,"")</f>
        <v/>
      </c>
      <c r="O77" s="249" t="str">
        <f>IFERROR(O73-O74-O76,"")</f>
        <v/>
      </c>
      <c r="P77" s="249" t="str">
        <f>IFERROR(P73-P74-P76,"")</f>
        <v/>
      </c>
      <c r="Q77" s="249" t="str">
        <f>IFERROR(Q73-Q74-Q76,"")</f>
        <v/>
      </c>
    </row>
    <row r="78" spans="2:17" ht="15" customHeight="1" x14ac:dyDescent="0.25">
      <c r="B78" s="243" t="str">
        <f>$B$19</f>
        <v>(6) Financiamento (parcela)</v>
      </c>
      <c r="C78" s="244"/>
      <c r="D78" s="244"/>
      <c r="E78" s="245"/>
      <c r="F78" s="249">
        <f>DRE!$H$48</f>
        <v>0</v>
      </c>
      <c r="G78" s="249">
        <f>DRE!$H$48</f>
        <v>0</v>
      </c>
      <c r="H78" s="249">
        <f>DRE!$H$48</f>
        <v>0</v>
      </c>
      <c r="I78" s="249">
        <f>DRE!$H$48</f>
        <v>0</v>
      </c>
      <c r="J78" s="249">
        <f>DRE!$H$48</f>
        <v>0</v>
      </c>
      <c r="K78" s="249">
        <f>DRE!$H$48</f>
        <v>0</v>
      </c>
      <c r="L78" s="249">
        <f>DRE!$H$48</f>
        <v>0</v>
      </c>
      <c r="M78" s="249">
        <f>DRE!$H$48</f>
        <v>0</v>
      </c>
      <c r="N78" s="249">
        <f>DRE!$H$48</f>
        <v>0</v>
      </c>
      <c r="O78" s="249">
        <f>DRE!$H$48</f>
        <v>0</v>
      </c>
      <c r="P78" s="249">
        <f>DRE!$H$48</f>
        <v>0</v>
      </c>
      <c r="Q78" s="249">
        <f>DRE!$H$48</f>
        <v>0</v>
      </c>
    </row>
    <row r="79" spans="2:17" ht="15" customHeight="1" x14ac:dyDescent="0.25">
      <c r="B79" s="243" t="str">
        <f>$B$20</f>
        <v>(7) Outros investimentos</v>
      </c>
      <c r="C79" s="244"/>
      <c r="D79" s="244"/>
      <c r="E79" s="245"/>
      <c r="F79" s="228"/>
      <c r="G79" s="228"/>
      <c r="H79" s="228"/>
      <c r="I79" s="228"/>
      <c r="J79" s="228"/>
      <c r="K79" s="228"/>
      <c r="L79" s="228"/>
      <c r="M79" s="228"/>
      <c r="N79" s="228"/>
      <c r="O79" s="228"/>
      <c r="P79" s="228"/>
      <c r="Q79" s="228"/>
    </row>
    <row r="80" spans="2:17" ht="15" customHeight="1" x14ac:dyDescent="0.25">
      <c r="B80" s="243" t="str">
        <f>$B$21</f>
        <v>(8) Resultado Financeiro Líquido</v>
      </c>
      <c r="C80" s="244"/>
      <c r="D80" s="244"/>
      <c r="E80" s="245"/>
      <c r="F80" s="249" t="str">
        <f>IFERROR(F77-F78-F79,"")</f>
        <v/>
      </c>
      <c r="G80" s="249" t="str">
        <f>IFERROR(G77-G78-G79,"")</f>
        <v/>
      </c>
      <c r="H80" s="249" t="str">
        <f>IFERROR(H77-H78-H79,"")</f>
        <v/>
      </c>
      <c r="I80" s="249" t="str">
        <f>IFERROR(I77-I78-I79,"")</f>
        <v/>
      </c>
      <c r="J80" s="249" t="str">
        <f>IFERROR(J77-J78-J79,"")</f>
        <v/>
      </c>
      <c r="K80" s="249" t="str">
        <f>IFERROR(K77-K78-K79,"")</f>
        <v/>
      </c>
      <c r="L80" s="249" t="str">
        <f>IFERROR(L77-L78-L79,"")</f>
        <v/>
      </c>
      <c r="M80" s="249" t="str">
        <f>IFERROR(M77-M78-M79,"")</f>
        <v/>
      </c>
      <c r="N80" s="249" t="str">
        <f>IFERROR(N77-N78-N79,"")</f>
        <v/>
      </c>
      <c r="O80" s="249" t="str">
        <f>IFERROR(O77-O78-O79,"")</f>
        <v/>
      </c>
      <c r="P80" s="249" t="str">
        <f>IFERROR(P77-P78-P79,"")</f>
        <v/>
      </c>
      <c r="Q80" s="249" t="str">
        <f>IFERROR(Q77-Q78-Q79,"")</f>
        <v/>
      </c>
    </row>
    <row r="81" spans="2:17" ht="15" customHeight="1" x14ac:dyDescent="0.25">
      <c r="B81" s="243" t="str">
        <f>$B$22</f>
        <v>Resultado acumulado no ano</v>
      </c>
      <c r="C81" s="244"/>
      <c r="D81" s="244"/>
      <c r="E81" s="245"/>
      <c r="F81" s="249" t="str">
        <f>IFERROR(F80,"")</f>
        <v/>
      </c>
      <c r="G81" s="249" t="str">
        <f>IFERROR(F81+G80,"")</f>
        <v/>
      </c>
      <c r="H81" s="249" t="str">
        <f>IFERROR(G81+H80,"")</f>
        <v/>
      </c>
      <c r="I81" s="249" t="str">
        <f>IFERROR(H81+I80,"")</f>
        <v/>
      </c>
      <c r="J81" s="249" t="str">
        <f>IFERROR(I81+J80,"")</f>
        <v/>
      </c>
      <c r="K81" s="249" t="str">
        <f>IFERROR(J81+K80,"")</f>
        <v/>
      </c>
      <c r="L81" s="249" t="str">
        <f>IFERROR(K81+L80,"")</f>
        <v/>
      </c>
      <c r="M81" s="249" t="str">
        <f>IFERROR(L81+M80,"")</f>
        <v/>
      </c>
      <c r="N81" s="249" t="str">
        <f>IFERROR(M81+N80,"")</f>
        <v/>
      </c>
      <c r="O81" s="249" t="str">
        <f>IFERROR(N81+O80,"")</f>
        <v/>
      </c>
      <c r="P81" s="249" t="str">
        <f>IFERROR(O81+P80,"")</f>
        <v/>
      </c>
      <c r="Q81" s="249" t="str">
        <f>IFERROR(P81+Q80,"")</f>
        <v/>
      </c>
    </row>
    <row r="82" spans="2:17" ht="15" customHeight="1" x14ac:dyDescent="0.25">
      <c r="B82" s="243" t="str">
        <f>$B$52</f>
        <v>Acumulado desde o inicio da atividade</v>
      </c>
      <c r="C82" s="244"/>
      <c r="D82" s="244"/>
      <c r="E82" s="245"/>
      <c r="F82" s="249" t="str">
        <f>IFERROR(Q67+F80,"")</f>
        <v/>
      </c>
      <c r="G82" s="249" t="str">
        <f>IFERROR(F82+G80,"")</f>
        <v/>
      </c>
      <c r="H82" s="249" t="str">
        <f>IFERROR(G82+H80,"")</f>
        <v/>
      </c>
      <c r="I82" s="249" t="str">
        <f>IFERROR(H82+I80,"")</f>
        <v/>
      </c>
      <c r="J82" s="249" t="str">
        <f>IFERROR(I82+J80,"")</f>
        <v/>
      </c>
      <c r="K82" s="249" t="str">
        <f>IFERROR(J82+K80,"")</f>
        <v/>
      </c>
      <c r="L82" s="249" t="str">
        <f>IFERROR(K82+L80,"")</f>
        <v/>
      </c>
      <c r="M82" s="249" t="str">
        <f>IFERROR(L82+M80,"")</f>
        <v/>
      </c>
      <c r="N82" s="249" t="str">
        <f>IFERROR(M82+N80,"")</f>
        <v/>
      </c>
      <c r="O82" s="249" t="str">
        <f>IFERROR(N82+O80,"")</f>
        <v/>
      </c>
      <c r="P82" s="249" t="str">
        <f>IFERROR(O82+P80,"")</f>
        <v/>
      </c>
      <c r="Q82" s="249" t="str">
        <f>IFERROR(P82+Q80,"")</f>
        <v/>
      </c>
    </row>
    <row r="83" spans="2:17" ht="15" customHeight="1" x14ac:dyDescent="0.25"/>
    <row r="84" spans="2:17" ht="14.25" hidden="1" customHeight="1" x14ac:dyDescent="0.25"/>
  </sheetData>
  <mergeCells count="61">
    <mergeCell ref="B80:E80"/>
    <mergeCell ref="B81:E81"/>
    <mergeCell ref="B82:E82"/>
    <mergeCell ref="B75:E75"/>
    <mergeCell ref="B76:E76"/>
    <mergeCell ref="B77:E77"/>
    <mergeCell ref="B78:E78"/>
    <mergeCell ref="B79:E79"/>
    <mergeCell ref="B67:E67"/>
    <mergeCell ref="B69:Q69"/>
    <mergeCell ref="B72:E72"/>
    <mergeCell ref="B73:E73"/>
    <mergeCell ref="B74:E74"/>
    <mergeCell ref="B62:E62"/>
    <mergeCell ref="B63:E63"/>
    <mergeCell ref="B64:E64"/>
    <mergeCell ref="B65:E65"/>
    <mergeCell ref="B66:E66"/>
    <mergeCell ref="B57:E57"/>
    <mergeCell ref="B58:E58"/>
    <mergeCell ref="B59:E59"/>
    <mergeCell ref="B60:E60"/>
    <mergeCell ref="B61:E61"/>
    <mergeCell ref="B49:E49"/>
    <mergeCell ref="B50:E50"/>
    <mergeCell ref="B51:E51"/>
    <mergeCell ref="B52:E52"/>
    <mergeCell ref="B54:Q54"/>
    <mergeCell ref="B44:E44"/>
    <mergeCell ref="B45:E45"/>
    <mergeCell ref="B46:E46"/>
    <mergeCell ref="B47:E47"/>
    <mergeCell ref="B48:E48"/>
    <mergeCell ref="B36:E36"/>
    <mergeCell ref="B37:E37"/>
    <mergeCell ref="B39:Q39"/>
    <mergeCell ref="B42:E42"/>
    <mergeCell ref="B43:E43"/>
    <mergeCell ref="B31:E31"/>
    <mergeCell ref="B32:E32"/>
    <mergeCell ref="B33:E33"/>
    <mergeCell ref="B34:E34"/>
    <mergeCell ref="B35:E35"/>
    <mergeCell ref="B27:E27"/>
    <mergeCell ref="B28:E28"/>
    <mergeCell ref="B29:E29"/>
    <mergeCell ref="B30:E30"/>
    <mergeCell ref="B19:E19"/>
    <mergeCell ref="B20:E20"/>
    <mergeCell ref="B21:E21"/>
    <mergeCell ref="B22:E22"/>
    <mergeCell ref="B24:Q24"/>
    <mergeCell ref="B14:E14"/>
    <mergeCell ref="B15:E15"/>
    <mergeCell ref="B16:E16"/>
    <mergeCell ref="B17:E17"/>
    <mergeCell ref="B18:E18"/>
    <mergeCell ref="B9:Q9"/>
    <mergeCell ref="B12:E12"/>
    <mergeCell ref="B7:Q7"/>
    <mergeCell ref="B13:E13"/>
  </mergeCells>
  <dataValidations count="2">
    <dataValidation allowBlank="1" showInputMessage="1" showErrorMessage="1" prompt="Considerando que sua capacidade máxima representa 100%, informe (em %) o quanto você estima que terá de vendas no mês. Exemplo:_x000a__x000a_- Capacidade máxima: R$ 100.000,00;_x000a_- Mês 1: faturarei / operarei com 40%;_x000a_- Mês 2: faturarei / operarei com 50%; até 100%" sqref="F12"/>
    <dataValidation allowBlank="1" showInputMessage="1" showErrorMessage="1" prompt="A partir do 2º ano, a sazonalidade está seguindo o padrão do primeiro ano de atividade._x000a__x000a_Ajuste manualmente se necessário" sqref="F27 F42 F57 F72"/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showRowColHeaders="0" workbookViewId="0">
      <pane ySplit="9" topLeftCell="A10" activePane="bottomLeft" state="frozen"/>
      <selection pane="bottomLeft"/>
    </sheetView>
  </sheetViews>
  <sheetFormatPr defaultColWidth="0" defaultRowHeight="15" customHeight="1" zeroHeight="1" x14ac:dyDescent="0.25"/>
  <cols>
    <col min="1" max="1" width="2.7109375" style="1" customWidth="1"/>
    <col min="2" max="10" width="9.140625" style="1" customWidth="1"/>
    <col min="11" max="11" width="2.7109375" style="1" customWidth="1"/>
    <col min="12" max="16384" width="9.140625" style="1" hidden="1"/>
  </cols>
  <sheetData>
    <row r="1" spans="2:10" ht="15" customHeight="1" x14ac:dyDescent="0.25"/>
    <row r="2" spans="2:10" ht="15" customHeight="1" x14ac:dyDescent="0.25"/>
    <row r="3" spans="2:10" ht="15" customHeight="1" x14ac:dyDescent="0.25"/>
    <row r="4" spans="2:10" ht="15" customHeight="1" x14ac:dyDescent="0.25"/>
    <row r="5" spans="2:10" ht="15" customHeight="1" x14ac:dyDescent="0.25"/>
    <row r="6" spans="2:10" ht="15" customHeight="1" x14ac:dyDescent="0.25"/>
    <row r="7" spans="2:10" ht="18.75" x14ac:dyDescent="0.25">
      <c r="B7" s="43" t="s">
        <v>349</v>
      </c>
      <c r="C7" s="43"/>
      <c r="D7" s="43"/>
      <c r="E7" s="43"/>
      <c r="F7" s="43"/>
      <c r="G7" s="43"/>
      <c r="H7" s="43"/>
      <c r="I7" s="43"/>
      <c r="J7" s="43"/>
    </row>
    <row r="8" spans="2:10" ht="3" customHeight="1" x14ac:dyDescent="0.25"/>
    <row r="9" spans="2:10" ht="15" customHeight="1" x14ac:dyDescent="0.25">
      <c r="B9" s="236" t="s">
        <v>350</v>
      </c>
      <c r="C9" s="237"/>
      <c r="D9" s="237"/>
      <c r="E9" s="237"/>
      <c r="F9" s="237"/>
      <c r="G9" s="238"/>
      <c r="H9" s="236" t="s">
        <v>297</v>
      </c>
      <c r="I9" s="238"/>
      <c r="J9" s="239" t="s">
        <v>290</v>
      </c>
    </row>
    <row r="10" spans="2:10" ht="6" customHeight="1" x14ac:dyDescent="0.25"/>
    <row r="11" spans="2:10" ht="15" customHeight="1" x14ac:dyDescent="0.25">
      <c r="B11" s="230" t="s">
        <v>353</v>
      </c>
      <c r="C11" s="231"/>
      <c r="D11" s="231"/>
      <c r="E11" s="231"/>
      <c r="F11" s="231"/>
      <c r="G11" s="232"/>
      <c r="H11" s="233">
        <f>H12+H13</f>
        <v>0</v>
      </c>
      <c r="I11" s="234"/>
      <c r="J11" s="235" t="str">
        <f>IFERROR(J12+J13,"")</f>
        <v/>
      </c>
    </row>
    <row r="12" spans="2:10" ht="15" customHeight="1" x14ac:dyDescent="0.25">
      <c r="B12" s="168" t="s">
        <v>253</v>
      </c>
      <c r="C12" s="169"/>
      <c r="D12" s="169"/>
      <c r="E12" s="169"/>
      <c r="F12" s="169"/>
      <c r="G12" s="170"/>
      <c r="H12" s="240">
        <f>Faturamento!$G$108*(PrazosEstrateg!$H$11/100)</f>
        <v>0</v>
      </c>
      <c r="I12" s="241"/>
      <c r="J12" s="242" t="str">
        <f>IFERROR(H12/$H$11,"")</f>
        <v/>
      </c>
    </row>
    <row r="13" spans="2:10" ht="15" customHeight="1" x14ac:dyDescent="0.25">
      <c r="B13" s="168" t="s">
        <v>254</v>
      </c>
      <c r="C13" s="169"/>
      <c r="D13" s="169"/>
      <c r="E13" s="169"/>
      <c r="F13" s="169"/>
      <c r="G13" s="170"/>
      <c r="H13" s="240">
        <f>Faturamento!$G$108*(PrazosEstrateg!$H$12/100)</f>
        <v>0</v>
      </c>
      <c r="I13" s="241"/>
      <c r="J13" s="242" t="str">
        <f>IFERROR(H13/$H$11,"")</f>
        <v/>
      </c>
    </row>
    <row r="14" spans="2:10" ht="6" customHeight="1" x14ac:dyDescent="0.25"/>
    <row r="15" spans="2:10" ht="15" customHeight="1" x14ac:dyDescent="0.25">
      <c r="B15" s="230" t="s">
        <v>354</v>
      </c>
      <c r="C15" s="231"/>
      <c r="D15" s="231"/>
      <c r="E15" s="231"/>
      <c r="F15" s="231"/>
      <c r="G15" s="232"/>
      <c r="H15" s="233">
        <f>SUM(H16:I20)</f>
        <v>0</v>
      </c>
      <c r="I15" s="234"/>
      <c r="J15" s="235" t="str">
        <f>IFERROR(J16+J17+J18+J19+J20,"")</f>
        <v/>
      </c>
    </row>
    <row r="16" spans="2:10" ht="15" customHeight="1" x14ac:dyDescent="0.25">
      <c r="B16" s="168" t="s">
        <v>355</v>
      </c>
      <c r="C16" s="169"/>
      <c r="D16" s="169"/>
      <c r="E16" s="169"/>
      <c r="F16" s="169"/>
      <c r="G16" s="170"/>
      <c r="H16" s="240">
        <f>Faturamento!$E$108</f>
        <v>0</v>
      </c>
      <c r="I16" s="241"/>
      <c r="J16" s="242" t="str">
        <f>IFERROR(H16/$H$11,"")</f>
        <v/>
      </c>
    </row>
    <row r="17" spans="2:10" ht="15" customHeight="1" x14ac:dyDescent="0.25">
      <c r="B17" s="168" t="s">
        <v>410</v>
      </c>
      <c r="C17" s="169"/>
      <c r="D17" s="169"/>
      <c r="E17" s="169"/>
      <c r="F17" s="169"/>
      <c r="G17" s="35"/>
      <c r="H17" s="240">
        <f>G17*H11</f>
        <v>0</v>
      </c>
      <c r="I17" s="241"/>
      <c r="J17" s="242" t="str">
        <f>IFERROR(H17/$H$11,"")</f>
        <v/>
      </c>
    </row>
    <row r="18" spans="2:10" ht="15" customHeight="1" x14ac:dyDescent="0.25">
      <c r="B18" s="168" t="s">
        <v>356</v>
      </c>
      <c r="C18" s="169"/>
      <c r="D18" s="169"/>
      <c r="E18" s="169"/>
      <c r="F18" s="169"/>
      <c r="G18" s="170"/>
      <c r="H18" s="240">
        <f>$H$11*CustosVariaveis!$F$23</f>
        <v>0</v>
      </c>
      <c r="I18" s="241"/>
      <c r="J18" s="242" t="str">
        <f>IFERROR(H18/$H$11,"")</f>
        <v/>
      </c>
    </row>
    <row r="19" spans="2:10" ht="15" customHeight="1" x14ac:dyDescent="0.25">
      <c r="B19" s="168" t="s">
        <v>357</v>
      </c>
      <c r="C19" s="169"/>
      <c r="D19" s="169"/>
      <c r="E19" s="169"/>
      <c r="F19" s="169"/>
      <c r="G19" s="170"/>
      <c r="H19" s="240">
        <f>SUM(CustosVariaveis!$J$12:$J$21)</f>
        <v>0</v>
      </c>
      <c r="I19" s="241"/>
      <c r="J19" s="242" t="str">
        <f>IFERROR(H19/$H$11,"")</f>
        <v/>
      </c>
    </row>
    <row r="20" spans="2:10" ht="15" customHeight="1" x14ac:dyDescent="0.25">
      <c r="B20" s="168" t="s">
        <v>358</v>
      </c>
      <c r="C20" s="169"/>
      <c r="D20" s="169"/>
      <c r="E20" s="169"/>
      <c r="F20" s="169"/>
      <c r="G20" s="170"/>
      <c r="H20" s="240">
        <f>SUM(CustosVariaveis!$F$28:$G$37)</f>
        <v>0</v>
      </c>
      <c r="I20" s="241"/>
      <c r="J20" s="242" t="str">
        <f>IFERROR(H20/$H$11,"")</f>
        <v/>
      </c>
    </row>
    <row r="21" spans="2:10" ht="6" customHeight="1" x14ac:dyDescent="0.25"/>
    <row r="22" spans="2:10" ht="15" customHeight="1" x14ac:dyDescent="0.25">
      <c r="B22" s="230" t="s">
        <v>359</v>
      </c>
      <c r="C22" s="231"/>
      <c r="D22" s="231"/>
      <c r="E22" s="231"/>
      <c r="F22" s="231"/>
      <c r="G22" s="232"/>
      <c r="H22" s="233">
        <f>H11-H15</f>
        <v>0</v>
      </c>
      <c r="I22" s="234"/>
      <c r="J22" s="235" t="str">
        <f>IFERROR(H22/$H$11,"")</f>
        <v/>
      </c>
    </row>
    <row r="23" spans="2:10" ht="6" customHeight="1" x14ac:dyDescent="0.25"/>
    <row r="24" spans="2:10" ht="15" customHeight="1" x14ac:dyDescent="0.25">
      <c r="B24" s="230" t="s">
        <v>360</v>
      </c>
      <c r="C24" s="231"/>
      <c r="D24" s="231"/>
      <c r="E24" s="231"/>
      <c r="F24" s="231"/>
      <c r="G24" s="232"/>
      <c r="H24" s="233">
        <f>SUM(H25:I43)</f>
        <v>0</v>
      </c>
      <c r="I24" s="234"/>
      <c r="J24" s="235">
        <f>IFERROR(SUM(J25:J43),"")</f>
        <v>0</v>
      </c>
    </row>
    <row r="25" spans="2:10" ht="15" customHeight="1" x14ac:dyDescent="0.25">
      <c r="B25" s="243" t="str">
        <f>CustosFixos!B10</f>
        <v>Mão de Obra + Encargos</v>
      </c>
      <c r="C25" s="244"/>
      <c r="D25" s="244"/>
      <c r="E25" s="244"/>
      <c r="F25" s="244"/>
      <c r="G25" s="245"/>
      <c r="H25" s="240">
        <f>CustosFixos!G10</f>
        <v>0</v>
      </c>
      <c r="I25" s="241"/>
      <c r="J25" s="242" t="str">
        <f>IFERROR(H25/$H$11,"")</f>
        <v/>
      </c>
    </row>
    <row r="26" spans="2:10" ht="15" customHeight="1" x14ac:dyDescent="0.25">
      <c r="B26" s="243" t="str">
        <f>CustosFixos!B11</f>
        <v>Pró-Labore (retirada dos sócios)</v>
      </c>
      <c r="C26" s="244"/>
      <c r="D26" s="244"/>
      <c r="E26" s="244"/>
      <c r="F26" s="244"/>
      <c r="G26" s="245"/>
      <c r="H26" s="240">
        <f>CustosFixos!G11</f>
        <v>0</v>
      </c>
      <c r="I26" s="241"/>
      <c r="J26" s="242" t="str">
        <f t="shared" ref="J26:J43" si="0">IFERROR(H26/$H$11,"")</f>
        <v/>
      </c>
    </row>
    <row r="27" spans="2:10" ht="15" customHeight="1" x14ac:dyDescent="0.25">
      <c r="B27" s="243" t="str">
        <f>CustosFixos!B12</f>
        <v>Água</v>
      </c>
      <c r="C27" s="244"/>
      <c r="D27" s="244"/>
      <c r="E27" s="244"/>
      <c r="F27" s="244"/>
      <c r="G27" s="245"/>
      <c r="H27" s="240">
        <f>CustosFixos!G12</f>
        <v>0</v>
      </c>
      <c r="I27" s="241"/>
      <c r="J27" s="242" t="str">
        <f t="shared" si="0"/>
        <v/>
      </c>
    </row>
    <row r="28" spans="2:10" ht="15" customHeight="1" x14ac:dyDescent="0.25">
      <c r="B28" s="243" t="str">
        <f>CustosFixos!B13</f>
        <v>Luz</v>
      </c>
      <c r="C28" s="244"/>
      <c r="D28" s="244"/>
      <c r="E28" s="244"/>
      <c r="F28" s="244"/>
      <c r="G28" s="245"/>
      <c r="H28" s="240">
        <f>CustosFixos!G13</f>
        <v>0</v>
      </c>
      <c r="I28" s="241"/>
      <c r="J28" s="242" t="str">
        <f t="shared" si="0"/>
        <v/>
      </c>
    </row>
    <row r="29" spans="2:10" ht="15" customHeight="1" x14ac:dyDescent="0.25">
      <c r="B29" s="243" t="str">
        <f>CustosFixos!B14</f>
        <v>Telefone</v>
      </c>
      <c r="C29" s="244"/>
      <c r="D29" s="244"/>
      <c r="E29" s="244"/>
      <c r="F29" s="244"/>
      <c r="G29" s="245"/>
      <c r="H29" s="240">
        <f>CustosFixos!G14</f>
        <v>0</v>
      </c>
      <c r="I29" s="241"/>
      <c r="J29" s="242" t="str">
        <f t="shared" si="0"/>
        <v/>
      </c>
    </row>
    <row r="30" spans="2:10" ht="15" customHeight="1" x14ac:dyDescent="0.25">
      <c r="B30" s="243" t="str">
        <f>CustosFixos!B15</f>
        <v>Contador</v>
      </c>
      <c r="C30" s="244"/>
      <c r="D30" s="244"/>
      <c r="E30" s="244"/>
      <c r="F30" s="244"/>
      <c r="G30" s="245"/>
      <c r="H30" s="240">
        <f>CustosFixos!G15</f>
        <v>0</v>
      </c>
      <c r="I30" s="241"/>
      <c r="J30" s="242" t="str">
        <f t="shared" si="0"/>
        <v/>
      </c>
    </row>
    <row r="31" spans="2:10" ht="15" customHeight="1" x14ac:dyDescent="0.25">
      <c r="B31" s="243" t="str">
        <f>CustosFixos!B16</f>
        <v>Advogado</v>
      </c>
      <c r="C31" s="244"/>
      <c r="D31" s="244"/>
      <c r="E31" s="244"/>
      <c r="F31" s="244"/>
      <c r="G31" s="245"/>
      <c r="H31" s="240">
        <f>CustosFixos!G16</f>
        <v>0</v>
      </c>
      <c r="I31" s="241"/>
      <c r="J31" s="242" t="str">
        <f t="shared" si="0"/>
        <v/>
      </c>
    </row>
    <row r="32" spans="2:10" ht="15" customHeight="1" x14ac:dyDescent="0.25">
      <c r="B32" s="243" t="str">
        <f>CustosFixos!B17</f>
        <v>Despesas com Veículos</v>
      </c>
      <c r="C32" s="244"/>
      <c r="D32" s="244"/>
      <c r="E32" s="244"/>
      <c r="F32" s="244"/>
      <c r="G32" s="245"/>
      <c r="H32" s="240">
        <f>CustosFixos!G17</f>
        <v>0</v>
      </c>
      <c r="I32" s="241"/>
      <c r="J32" s="242" t="str">
        <f t="shared" si="0"/>
        <v/>
      </c>
    </row>
    <row r="33" spans="2:10" ht="15" customHeight="1" x14ac:dyDescent="0.25">
      <c r="B33" s="243" t="str">
        <f>CustosFixos!B18</f>
        <v>Material de Escritório</v>
      </c>
      <c r="C33" s="244"/>
      <c r="D33" s="244"/>
      <c r="E33" s="244"/>
      <c r="F33" s="244"/>
      <c r="G33" s="245"/>
      <c r="H33" s="240">
        <f>CustosFixos!G18</f>
        <v>0</v>
      </c>
      <c r="I33" s="241"/>
      <c r="J33" s="242" t="str">
        <f t="shared" si="0"/>
        <v/>
      </c>
    </row>
    <row r="34" spans="2:10" ht="15" customHeight="1" x14ac:dyDescent="0.25">
      <c r="B34" s="243" t="str">
        <f>CustosFixos!B19</f>
        <v>Aluguel</v>
      </c>
      <c r="C34" s="244"/>
      <c r="D34" s="244"/>
      <c r="E34" s="244"/>
      <c r="F34" s="244"/>
      <c r="G34" s="245"/>
      <c r="H34" s="240">
        <f>CustosFixos!G19</f>
        <v>0</v>
      </c>
      <c r="I34" s="241"/>
      <c r="J34" s="242" t="str">
        <f t="shared" si="0"/>
        <v/>
      </c>
    </row>
    <row r="35" spans="2:10" ht="15" customHeight="1" x14ac:dyDescent="0.25">
      <c r="B35" s="243" t="str">
        <f>CustosFixos!B20</f>
        <v>Seguros</v>
      </c>
      <c r="C35" s="244"/>
      <c r="D35" s="244"/>
      <c r="E35" s="244"/>
      <c r="F35" s="244"/>
      <c r="G35" s="245"/>
      <c r="H35" s="240">
        <f>CustosFixos!G20</f>
        <v>0</v>
      </c>
      <c r="I35" s="241"/>
      <c r="J35" s="242" t="str">
        <f t="shared" si="0"/>
        <v/>
      </c>
    </row>
    <row r="36" spans="2:10" ht="15" customHeight="1" x14ac:dyDescent="0.25">
      <c r="B36" s="243" t="str">
        <f>CustosFixos!B21</f>
        <v>Propaganda / Publicidade</v>
      </c>
      <c r="C36" s="244"/>
      <c r="D36" s="244"/>
      <c r="E36" s="244"/>
      <c r="F36" s="244"/>
      <c r="G36" s="245"/>
      <c r="H36" s="240">
        <f>CustosFixos!G21</f>
        <v>0</v>
      </c>
      <c r="I36" s="241"/>
      <c r="J36" s="242" t="str">
        <f t="shared" si="0"/>
        <v/>
      </c>
    </row>
    <row r="37" spans="2:10" ht="15" customHeight="1" x14ac:dyDescent="0.25">
      <c r="B37" s="243" t="str">
        <f>CustosFixos!B22</f>
        <v>Depreciação Mensal</v>
      </c>
      <c r="C37" s="244"/>
      <c r="D37" s="244"/>
      <c r="E37" s="244"/>
      <c r="F37" s="244"/>
      <c r="G37" s="245"/>
      <c r="H37" s="240">
        <f>CustosFixos!G22</f>
        <v>0</v>
      </c>
      <c r="I37" s="241"/>
      <c r="J37" s="242" t="str">
        <f t="shared" si="0"/>
        <v/>
      </c>
    </row>
    <row r="38" spans="2:10" ht="15" customHeight="1" x14ac:dyDescent="0.25">
      <c r="B38" s="243" t="str">
        <f>CustosFixos!B23</f>
        <v>Manutenção</v>
      </c>
      <c r="C38" s="244"/>
      <c r="D38" s="244"/>
      <c r="E38" s="244"/>
      <c r="F38" s="244"/>
      <c r="G38" s="245"/>
      <c r="H38" s="240">
        <f>CustosFixos!G23</f>
        <v>0</v>
      </c>
      <c r="I38" s="241"/>
      <c r="J38" s="242" t="str">
        <f t="shared" si="0"/>
        <v/>
      </c>
    </row>
    <row r="39" spans="2:10" ht="15" customHeight="1" x14ac:dyDescent="0.25">
      <c r="B39" s="243" t="str">
        <f>CustosFixos!B24</f>
        <v>Condomínio</v>
      </c>
      <c r="C39" s="244"/>
      <c r="D39" s="244"/>
      <c r="E39" s="244"/>
      <c r="F39" s="244"/>
      <c r="G39" s="245"/>
      <c r="H39" s="240">
        <f>CustosFixos!G24</f>
        <v>0</v>
      </c>
      <c r="I39" s="241"/>
      <c r="J39" s="242" t="str">
        <f t="shared" si="0"/>
        <v/>
      </c>
    </row>
    <row r="40" spans="2:10" ht="15" customHeight="1" x14ac:dyDescent="0.25">
      <c r="B40" s="243" t="str">
        <f>CustosFixos!B25</f>
        <v>Despesas de Viagem</v>
      </c>
      <c r="C40" s="244"/>
      <c r="D40" s="244"/>
      <c r="E40" s="244"/>
      <c r="F40" s="244"/>
      <c r="G40" s="245"/>
      <c r="H40" s="240">
        <f>CustosFixos!G25</f>
        <v>0</v>
      </c>
      <c r="I40" s="241"/>
      <c r="J40" s="242" t="str">
        <f t="shared" si="0"/>
        <v/>
      </c>
    </row>
    <row r="41" spans="2:10" ht="15" customHeight="1" x14ac:dyDescent="0.25">
      <c r="B41" s="243" t="str">
        <f>CustosFixos!B26</f>
        <v>Serviços de Terceiros</v>
      </c>
      <c r="C41" s="244"/>
      <c r="D41" s="244"/>
      <c r="E41" s="244"/>
      <c r="F41" s="244"/>
      <c r="G41" s="245"/>
      <c r="H41" s="240">
        <f>CustosFixos!G26</f>
        <v>0</v>
      </c>
      <c r="I41" s="241"/>
      <c r="J41" s="242" t="str">
        <f t="shared" si="0"/>
        <v/>
      </c>
    </row>
    <row r="42" spans="2:10" ht="15" customHeight="1" x14ac:dyDescent="0.25">
      <c r="B42" s="243" t="str">
        <f>CustosFixos!B27</f>
        <v>Transporte (ônibus / táxi / app transporte)</v>
      </c>
      <c r="C42" s="244"/>
      <c r="D42" s="244"/>
      <c r="E42" s="244"/>
      <c r="F42" s="244"/>
      <c r="G42" s="245"/>
      <c r="H42" s="240">
        <f>CustosFixos!G27</f>
        <v>0</v>
      </c>
      <c r="I42" s="241"/>
      <c r="J42" s="242" t="str">
        <f t="shared" si="0"/>
        <v/>
      </c>
    </row>
    <row r="43" spans="2:10" ht="15" customHeight="1" x14ac:dyDescent="0.25">
      <c r="B43" s="243" t="s">
        <v>361</v>
      </c>
      <c r="C43" s="244"/>
      <c r="D43" s="244"/>
      <c r="E43" s="244"/>
      <c r="F43" s="244"/>
      <c r="G43" s="245"/>
      <c r="H43" s="240">
        <f>CustosFixos!G28</f>
        <v>0</v>
      </c>
      <c r="I43" s="241"/>
      <c r="J43" s="242" t="str">
        <f t="shared" si="0"/>
        <v/>
      </c>
    </row>
    <row r="44" spans="2:10" ht="6" customHeight="1" x14ac:dyDescent="0.25"/>
    <row r="45" spans="2:10" ht="15" customHeight="1" x14ac:dyDescent="0.25">
      <c r="B45" s="230" t="s">
        <v>362</v>
      </c>
      <c r="C45" s="231"/>
      <c r="D45" s="231"/>
      <c r="E45" s="231"/>
      <c r="F45" s="231"/>
      <c r="G45" s="232"/>
      <c r="H45" s="233">
        <f>H22-H24</f>
        <v>0</v>
      </c>
      <c r="I45" s="234"/>
      <c r="J45" s="235" t="str">
        <f>IFERROR(H45/$H$11,"")</f>
        <v/>
      </c>
    </row>
    <row r="46" spans="2:10" ht="6" customHeight="1" x14ac:dyDescent="0.25"/>
    <row r="47" spans="2:10" ht="15" customHeight="1" x14ac:dyDescent="0.25">
      <c r="B47" s="230" t="s">
        <v>363</v>
      </c>
      <c r="C47" s="231"/>
      <c r="D47" s="231"/>
      <c r="E47" s="231"/>
      <c r="F47" s="231"/>
      <c r="G47" s="232"/>
      <c r="H47" s="233">
        <f>SUM(H48:I49)</f>
        <v>0</v>
      </c>
      <c r="I47" s="234"/>
      <c r="J47" s="235">
        <f>IFERROR(SUM(J48:J49),"")</f>
        <v>0</v>
      </c>
    </row>
    <row r="48" spans="2:10" ht="15" customHeight="1" x14ac:dyDescent="0.25">
      <c r="B48" s="243" t="s">
        <v>369</v>
      </c>
      <c r="C48" s="244"/>
      <c r="D48" s="244"/>
      <c r="E48" s="244"/>
      <c r="F48" s="244"/>
      <c r="G48" s="250"/>
      <c r="H48" s="240">
        <f>IF(G48="SIM",0,Financiamento!F16)</f>
        <v>0</v>
      </c>
      <c r="I48" s="241"/>
      <c r="J48" s="242" t="str">
        <f>IFERROR(H48/$H$11,"")</f>
        <v/>
      </c>
    </row>
    <row r="49" spans="2:10" ht="15" customHeight="1" x14ac:dyDescent="0.25">
      <c r="B49" s="243" t="s">
        <v>364</v>
      </c>
      <c r="C49" s="244"/>
      <c r="D49" s="244"/>
      <c r="E49" s="244"/>
      <c r="F49" s="244"/>
      <c r="G49" s="245"/>
      <c r="H49" s="246"/>
      <c r="I49" s="247"/>
      <c r="J49" s="242" t="str">
        <f>IFERROR(H49/$H$11,"")</f>
        <v/>
      </c>
    </row>
    <row r="50" spans="2:10" ht="6" customHeight="1" x14ac:dyDescent="0.25"/>
    <row r="51" spans="2:10" ht="15" customHeight="1" x14ac:dyDescent="0.25">
      <c r="B51" s="230" t="s">
        <v>365</v>
      </c>
      <c r="C51" s="231"/>
      <c r="D51" s="231"/>
      <c r="E51" s="231"/>
      <c r="F51" s="231"/>
      <c r="G51" s="232"/>
      <c r="H51" s="233">
        <f>SUM(H52:I53)</f>
        <v>0</v>
      </c>
      <c r="I51" s="234"/>
      <c r="J51" s="235">
        <f>IFERROR(SUM(J52:J53),"")</f>
        <v>0</v>
      </c>
    </row>
    <row r="52" spans="2:10" ht="15" customHeight="1" x14ac:dyDescent="0.25">
      <c r="B52" s="243" t="s">
        <v>411</v>
      </c>
      <c r="C52" s="244"/>
      <c r="D52" s="244"/>
      <c r="E52" s="244"/>
      <c r="F52" s="244"/>
      <c r="G52" s="273"/>
      <c r="H52" s="240">
        <f>G52*$H$45</f>
        <v>0</v>
      </c>
      <c r="I52" s="241"/>
      <c r="J52" s="242" t="str">
        <f>IFERROR(H52/$H$11,"")</f>
        <v/>
      </c>
    </row>
    <row r="53" spans="2:10" ht="15" customHeight="1" x14ac:dyDescent="0.25">
      <c r="B53" s="243" t="s">
        <v>412</v>
      </c>
      <c r="C53" s="244"/>
      <c r="D53" s="244"/>
      <c r="E53" s="244"/>
      <c r="F53" s="244"/>
      <c r="G53" s="273"/>
      <c r="H53" s="240">
        <f>G53*$H$45</f>
        <v>0</v>
      </c>
      <c r="I53" s="241"/>
      <c r="J53" s="242" t="str">
        <f>IFERROR(H53/$H$11,"")</f>
        <v/>
      </c>
    </row>
    <row r="54" spans="2:10" ht="6" customHeight="1" x14ac:dyDescent="0.25"/>
    <row r="55" spans="2:10" ht="15" customHeight="1" x14ac:dyDescent="0.25">
      <c r="B55" s="230" t="s">
        <v>366</v>
      </c>
      <c r="C55" s="231"/>
      <c r="D55" s="231"/>
      <c r="E55" s="231"/>
      <c r="F55" s="231"/>
      <c r="G55" s="232"/>
      <c r="H55" s="233">
        <f>H45-H47-H51</f>
        <v>0</v>
      </c>
      <c r="I55" s="234"/>
      <c r="J55" s="235" t="str">
        <f>IFERROR(H55/$H$11,"")</f>
        <v/>
      </c>
    </row>
    <row r="56" spans="2:10" ht="15" customHeight="1" x14ac:dyDescent="0.25"/>
  </sheetData>
  <mergeCells count="79">
    <mergeCell ref="H53:I53"/>
    <mergeCell ref="B55:G55"/>
    <mergeCell ref="H55:I55"/>
    <mergeCell ref="B48:F48"/>
    <mergeCell ref="B17:F17"/>
    <mergeCell ref="B53:F53"/>
    <mergeCell ref="B52:F52"/>
    <mergeCell ref="B49:G49"/>
    <mergeCell ref="H49:I49"/>
    <mergeCell ref="B51:G51"/>
    <mergeCell ref="H51:I51"/>
    <mergeCell ref="H52:I52"/>
    <mergeCell ref="B45:G45"/>
    <mergeCell ref="H45:I45"/>
    <mergeCell ref="B47:G47"/>
    <mergeCell ref="H47:I47"/>
    <mergeCell ref="H48:I48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5:G35"/>
    <mergeCell ref="H35:I35"/>
    <mergeCell ref="B36:G36"/>
    <mergeCell ref="H36:I36"/>
    <mergeCell ref="B37:G37"/>
    <mergeCell ref="H37:I37"/>
    <mergeCell ref="B32:G32"/>
    <mergeCell ref="H32:I32"/>
    <mergeCell ref="B33:G33"/>
    <mergeCell ref="H33:I33"/>
    <mergeCell ref="B34:G34"/>
    <mergeCell ref="H34:I34"/>
    <mergeCell ref="B29:G29"/>
    <mergeCell ref="H29:I29"/>
    <mergeCell ref="B30:G30"/>
    <mergeCell ref="H30:I30"/>
    <mergeCell ref="B31:G31"/>
    <mergeCell ref="H31:I31"/>
    <mergeCell ref="B26:G26"/>
    <mergeCell ref="H26:I26"/>
    <mergeCell ref="B27:G27"/>
    <mergeCell ref="H27:I27"/>
    <mergeCell ref="B28:G28"/>
    <mergeCell ref="H28:I28"/>
    <mergeCell ref="B22:G22"/>
    <mergeCell ref="H22:I22"/>
    <mergeCell ref="B24:G24"/>
    <mergeCell ref="H24:I24"/>
    <mergeCell ref="B25:G25"/>
    <mergeCell ref="H25:I25"/>
    <mergeCell ref="B18:G18"/>
    <mergeCell ref="H18:I18"/>
    <mergeCell ref="B19:G19"/>
    <mergeCell ref="H19:I19"/>
    <mergeCell ref="B20:G20"/>
    <mergeCell ref="H20:I20"/>
    <mergeCell ref="H13:I13"/>
    <mergeCell ref="B15:G15"/>
    <mergeCell ref="H15:I15"/>
    <mergeCell ref="B16:G16"/>
    <mergeCell ref="H16:I16"/>
    <mergeCell ref="H17:I17"/>
    <mergeCell ref="H9:I9"/>
    <mergeCell ref="B9:G9"/>
    <mergeCell ref="B11:G11"/>
    <mergeCell ref="H11:I11"/>
    <mergeCell ref="B12:G12"/>
    <mergeCell ref="B13:G13"/>
    <mergeCell ref="H12:I12"/>
    <mergeCell ref="B7:J7"/>
  </mergeCells>
  <dataValidations count="1">
    <dataValidation type="list" allowBlank="1" showInputMessage="1" showErrorMessage="1" sqref="G48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showRowColHeaders="0" workbookViewId="0">
      <pane ySplit="7" topLeftCell="A8" activePane="bottomLeft" state="frozen"/>
      <selection pane="bottomLeft"/>
    </sheetView>
  </sheetViews>
  <sheetFormatPr defaultColWidth="0" defaultRowHeight="15" customHeight="1" zeroHeight="1" x14ac:dyDescent="0.25"/>
  <cols>
    <col min="1" max="1" width="2.7109375" style="1" customWidth="1"/>
    <col min="2" max="10" width="9.140625" style="1" customWidth="1"/>
    <col min="11" max="11" width="2.7109375" style="1" customWidth="1"/>
    <col min="12" max="16384" width="9.140625" style="1" hidden="1"/>
  </cols>
  <sheetData>
    <row r="1" spans="2:10" ht="15" customHeight="1" x14ac:dyDescent="0.25"/>
    <row r="2" spans="2:10" ht="15" customHeight="1" x14ac:dyDescent="0.25"/>
    <row r="3" spans="2:10" ht="15" customHeight="1" x14ac:dyDescent="0.25"/>
    <row r="4" spans="2:10" ht="15" customHeight="1" x14ac:dyDescent="0.25"/>
    <row r="5" spans="2:10" ht="15" customHeight="1" x14ac:dyDescent="0.25"/>
    <row r="6" spans="2:10" ht="15" customHeight="1" x14ac:dyDescent="0.25"/>
    <row r="7" spans="2:10" ht="18.75" x14ac:dyDescent="0.25">
      <c r="B7" s="43" t="s">
        <v>376</v>
      </c>
      <c r="C7" s="43"/>
      <c r="D7" s="43"/>
      <c r="E7" s="43"/>
      <c r="F7" s="43"/>
      <c r="G7" s="43"/>
      <c r="H7" s="43"/>
      <c r="I7" s="43"/>
      <c r="J7" s="43"/>
    </row>
    <row r="8" spans="2:10" ht="15" customHeight="1" x14ac:dyDescent="0.25"/>
    <row r="9" spans="2:10" ht="15" customHeight="1" x14ac:dyDescent="0.25">
      <c r="B9" s="173" t="s">
        <v>377</v>
      </c>
      <c r="C9" s="174"/>
      <c r="D9" s="174"/>
      <c r="E9" s="174"/>
      <c r="F9" s="174"/>
      <c r="G9" s="174"/>
      <c r="H9" s="174"/>
      <c r="I9" s="174"/>
      <c r="J9" s="175"/>
    </row>
    <row r="10" spans="2:10" ht="6" customHeight="1" x14ac:dyDescent="0.25"/>
    <row r="11" spans="2:10" ht="15" customHeight="1" x14ac:dyDescent="0.25">
      <c r="B11" s="168" t="s">
        <v>269</v>
      </c>
      <c r="C11" s="169"/>
      <c r="D11" s="169"/>
      <c r="E11" s="170"/>
      <c r="F11" s="255">
        <f>DRE!$H$11</f>
        <v>0</v>
      </c>
      <c r="G11" s="256"/>
    </row>
    <row r="12" spans="2:10" ht="15" customHeight="1" x14ac:dyDescent="0.25">
      <c r="B12" s="168" t="s">
        <v>378</v>
      </c>
      <c r="C12" s="169"/>
      <c r="D12" s="169"/>
      <c r="E12" s="170"/>
      <c r="F12" s="255">
        <f>DRE!$H$15</f>
        <v>0</v>
      </c>
      <c r="G12" s="256"/>
      <c r="H12" s="260" t="str">
        <f>IFERROR(F12/$F$11,"")</f>
        <v/>
      </c>
    </row>
    <row r="13" spans="2:10" ht="15" customHeight="1" x14ac:dyDescent="0.25">
      <c r="B13" s="168" t="s">
        <v>379</v>
      </c>
      <c r="C13" s="169"/>
      <c r="D13" s="169"/>
      <c r="E13" s="170"/>
      <c r="F13" s="255">
        <f>DRE!$H$24</f>
        <v>0</v>
      </c>
      <c r="G13" s="256"/>
      <c r="H13" s="260" t="str">
        <f>IFERROR(F13/$F$11,"")</f>
        <v/>
      </c>
    </row>
    <row r="14" spans="2:10" ht="15" customHeight="1" x14ac:dyDescent="0.25">
      <c r="B14" s="168" t="s">
        <v>380</v>
      </c>
      <c r="C14" s="169"/>
      <c r="D14" s="169"/>
      <c r="E14" s="170"/>
      <c r="F14" s="255">
        <f>DRE!$H$47</f>
        <v>0</v>
      </c>
      <c r="G14" s="256"/>
      <c r="H14" s="260" t="str">
        <f>IFERROR(F14/$F$11,"")</f>
        <v/>
      </c>
    </row>
    <row r="15" spans="2:10" ht="15" customHeight="1" x14ac:dyDescent="0.25">
      <c r="B15" s="252" t="s">
        <v>381</v>
      </c>
      <c r="C15" s="253"/>
      <c r="D15" s="253"/>
      <c r="E15" s="254"/>
      <c r="F15" s="257">
        <f>DRE!$H$55</f>
        <v>0</v>
      </c>
      <c r="G15" s="258"/>
      <c r="H15" s="261" t="str">
        <f>IFERROR(F15/$F$11,"")</f>
        <v/>
      </c>
    </row>
    <row r="16" spans="2:10" ht="15" customHeight="1" x14ac:dyDescent="0.25"/>
    <row r="17" spans="2:10" ht="15" customHeight="1" x14ac:dyDescent="0.25">
      <c r="B17" s="173" t="s">
        <v>382</v>
      </c>
      <c r="C17" s="174"/>
      <c r="D17" s="174"/>
      <c r="E17" s="174"/>
      <c r="F17" s="174"/>
      <c r="G17" s="174"/>
      <c r="H17" s="174"/>
      <c r="I17" s="174"/>
      <c r="J17" s="175"/>
    </row>
    <row r="18" spans="2:10" ht="6" customHeight="1" x14ac:dyDescent="0.25"/>
    <row r="19" spans="2:10" ht="15" customHeight="1" x14ac:dyDescent="0.25">
      <c r="B19" s="168" t="s">
        <v>383</v>
      </c>
      <c r="C19" s="169"/>
      <c r="D19" s="169"/>
      <c r="E19" s="170"/>
      <c r="F19" s="260" t="str">
        <f>DRE!$J$22</f>
        <v/>
      </c>
    </row>
    <row r="20" spans="2:10" ht="15" customHeight="1" x14ac:dyDescent="0.25">
      <c r="B20" s="168" t="s">
        <v>384</v>
      </c>
      <c r="C20" s="169"/>
      <c r="D20" s="169"/>
      <c r="E20" s="170"/>
      <c r="F20" s="260" t="str">
        <f>DRE!$J$45</f>
        <v/>
      </c>
    </row>
    <row r="21" spans="2:10" ht="15" customHeight="1" x14ac:dyDescent="0.25">
      <c r="B21" s="168" t="s">
        <v>385</v>
      </c>
      <c r="C21" s="169"/>
      <c r="D21" s="169"/>
      <c r="E21" s="170"/>
      <c r="F21" s="260" t="str">
        <f>DRE!$J$55</f>
        <v/>
      </c>
    </row>
    <row r="22" spans="2:10" ht="15" customHeight="1" x14ac:dyDescent="0.25">
      <c r="B22" s="168" t="s">
        <v>386</v>
      </c>
      <c r="C22" s="169"/>
      <c r="D22" s="169"/>
      <c r="E22" s="170"/>
      <c r="F22" s="269" t="str">
        <f>IFERROR((Financiamento!F16*Financiamento!F11)/Indicadores!F35,"")</f>
        <v/>
      </c>
    </row>
    <row r="23" spans="2:10" ht="15" customHeight="1" x14ac:dyDescent="0.25"/>
    <row r="24" spans="2:10" ht="15" customHeight="1" x14ac:dyDescent="0.25">
      <c r="B24" s="173" t="s">
        <v>387</v>
      </c>
      <c r="C24" s="174"/>
      <c r="D24" s="174"/>
      <c r="E24" s="174"/>
      <c r="F24" s="174"/>
      <c r="G24" s="174"/>
      <c r="H24" s="174"/>
      <c r="I24" s="174"/>
      <c r="J24" s="175"/>
    </row>
    <row r="25" spans="2:10" ht="6" customHeight="1" x14ac:dyDescent="0.25"/>
    <row r="26" spans="2:10" ht="15" customHeight="1" x14ac:dyDescent="0.25">
      <c r="B26" s="168" t="s">
        <v>393</v>
      </c>
      <c r="C26" s="169"/>
      <c r="D26" s="169"/>
      <c r="E26" s="170"/>
      <c r="F26" s="265">
        <v>25</v>
      </c>
    </row>
    <row r="27" spans="2:10" ht="15" customHeight="1" x14ac:dyDescent="0.25">
      <c r="B27" s="168" t="s">
        <v>389</v>
      </c>
      <c r="C27" s="169"/>
      <c r="D27" s="169"/>
      <c r="E27" s="170"/>
      <c r="F27" s="36">
        <f>PrazosEstrateg!$J$13</f>
        <v>0</v>
      </c>
      <c r="G27" s="259" t="s">
        <v>391</v>
      </c>
    </row>
    <row r="28" spans="2:10" ht="15" customHeight="1" x14ac:dyDescent="0.25">
      <c r="B28" s="168" t="s">
        <v>390</v>
      </c>
      <c r="C28" s="169"/>
      <c r="D28" s="169"/>
      <c r="E28" s="170"/>
      <c r="F28" s="36">
        <f>PrazosEstrateg!$J$19</f>
        <v>0</v>
      </c>
      <c r="G28" s="259" t="s">
        <v>391</v>
      </c>
    </row>
    <row r="29" spans="2:10" ht="15" customHeight="1" x14ac:dyDescent="0.25">
      <c r="B29" s="168" t="s">
        <v>392</v>
      </c>
      <c r="C29" s="169"/>
      <c r="D29" s="169"/>
      <c r="E29" s="170"/>
      <c r="F29" s="36">
        <f>PrazosEstrateg!J23</f>
        <v>0</v>
      </c>
      <c r="G29" s="259" t="s">
        <v>391</v>
      </c>
    </row>
    <row r="30" spans="2:10" ht="15" customHeight="1" x14ac:dyDescent="0.25">
      <c r="B30" s="168" t="s">
        <v>394</v>
      </c>
      <c r="C30" s="169"/>
      <c r="D30" s="169"/>
      <c r="E30" s="170"/>
      <c r="F30" s="36" t="str">
        <f>IFERROR(PrazosEstrateg!I24/(DRE!H11/F26),"")</f>
        <v/>
      </c>
      <c r="G30" s="259" t="s">
        <v>391</v>
      </c>
    </row>
    <row r="31" spans="2:10" ht="15" customHeight="1" x14ac:dyDescent="0.25">
      <c r="B31" s="168" t="s">
        <v>388</v>
      </c>
      <c r="C31" s="169"/>
      <c r="D31" s="169"/>
      <c r="E31" s="170"/>
      <c r="F31" s="255">
        <f>InvestFixo!$G$59+PrazosEstrateg!$I$24</f>
        <v>0</v>
      </c>
      <c r="G31" s="256"/>
    </row>
    <row r="32" spans="2:10" ht="15" customHeight="1" x14ac:dyDescent="0.25">
      <c r="B32" s="168" t="s">
        <v>395</v>
      </c>
      <c r="C32" s="169"/>
      <c r="D32" s="169"/>
      <c r="E32" s="170"/>
      <c r="F32" s="255">
        <f>F33+F34</f>
        <v>0</v>
      </c>
      <c r="G32" s="256"/>
    </row>
    <row r="33" spans="2:10" ht="15" customHeight="1" x14ac:dyDescent="0.25">
      <c r="B33" s="262" t="s">
        <v>396</v>
      </c>
      <c r="C33" s="263"/>
      <c r="D33" s="263"/>
      <c r="E33" s="264"/>
      <c r="F33" s="255">
        <f>IF((DRE!$H$11/F26)*(PrazosEstrateg!$J$13+PrazosEstrateg!$J$23-PrazosEstrateg!$J$19)&lt;0,0,(DRE!$H$11/F26)*(PrazosEstrateg!$J$13+PrazosEstrateg!$J$23-PrazosEstrateg!$J$19))</f>
        <v>0</v>
      </c>
      <c r="G33" s="256"/>
    </row>
    <row r="34" spans="2:10" ht="15" customHeight="1" x14ac:dyDescent="0.25">
      <c r="B34" s="262" t="s">
        <v>397</v>
      </c>
      <c r="C34" s="263"/>
      <c r="D34" s="263"/>
      <c r="E34" s="264"/>
      <c r="F34" s="255">
        <f>DRE!H13+PrazosEstrateg!I24-((DRE!H15+DRE!H24)*(PrazosEstrateg!H18/100))</f>
        <v>0</v>
      </c>
      <c r="G34" s="256"/>
    </row>
    <row r="35" spans="2:10" ht="15" customHeight="1" x14ac:dyDescent="0.25">
      <c r="B35" s="266" t="s">
        <v>398</v>
      </c>
      <c r="C35" s="267"/>
      <c r="D35" s="267"/>
      <c r="E35" s="268"/>
      <c r="F35" s="257">
        <f>F31+F32</f>
        <v>0</v>
      </c>
      <c r="G35" s="258"/>
    </row>
    <row r="36" spans="2:10" ht="15" customHeight="1" x14ac:dyDescent="0.25">
      <c r="B36" s="168" t="s">
        <v>399</v>
      </c>
      <c r="C36" s="169"/>
      <c r="D36" s="169"/>
      <c r="E36" s="170"/>
      <c r="F36" s="255">
        <f>Financiamento!$F$9</f>
        <v>0</v>
      </c>
      <c r="G36" s="256"/>
    </row>
    <row r="37" spans="2:10" ht="15" customHeight="1" x14ac:dyDescent="0.25">
      <c r="B37" s="252" t="s">
        <v>400</v>
      </c>
      <c r="C37" s="253"/>
      <c r="D37" s="253"/>
      <c r="E37" s="254"/>
      <c r="F37" s="257">
        <f>F35-F36</f>
        <v>0</v>
      </c>
      <c r="G37" s="258"/>
    </row>
    <row r="38" spans="2:10" ht="15" customHeight="1" x14ac:dyDescent="0.25"/>
    <row r="39" spans="2:10" ht="15" customHeight="1" x14ac:dyDescent="0.25">
      <c r="B39" s="173" t="s">
        <v>401</v>
      </c>
      <c r="C39" s="174"/>
      <c r="D39" s="174"/>
      <c r="E39" s="174"/>
      <c r="F39" s="174"/>
      <c r="G39" s="174"/>
      <c r="H39" s="174"/>
      <c r="I39" s="174"/>
      <c r="J39" s="175"/>
    </row>
    <row r="40" spans="2:10" ht="6" customHeight="1" x14ac:dyDescent="0.25"/>
    <row r="41" spans="2:10" ht="15" customHeight="1" x14ac:dyDescent="0.25">
      <c r="B41" s="209" t="s">
        <v>402</v>
      </c>
      <c r="C41" s="210"/>
      <c r="D41" s="210"/>
      <c r="E41" s="270">
        <v>0.2</v>
      </c>
      <c r="G41" s="209" t="s">
        <v>403</v>
      </c>
      <c r="H41" s="210"/>
      <c r="I41" s="210"/>
      <c r="J41" s="270">
        <v>0.1</v>
      </c>
    </row>
    <row r="42" spans="2:10" ht="15" customHeight="1" x14ac:dyDescent="0.25">
      <c r="B42" s="168" t="s">
        <v>269</v>
      </c>
      <c r="C42" s="169"/>
      <c r="D42" s="169"/>
      <c r="E42" s="271">
        <f>(1+E41)*DRE!$H$11</f>
        <v>0</v>
      </c>
      <c r="G42" s="168" t="s">
        <v>269</v>
      </c>
      <c r="H42" s="169"/>
      <c r="I42" s="169"/>
      <c r="J42" s="271">
        <f>(1-J41)*DRE!$H$11</f>
        <v>0</v>
      </c>
    </row>
    <row r="43" spans="2:10" ht="15" customHeight="1" x14ac:dyDescent="0.25">
      <c r="B43" s="168" t="s">
        <v>404</v>
      </c>
      <c r="C43" s="169"/>
      <c r="D43" s="169"/>
      <c r="E43" s="271" t="str">
        <f>IFERROR((E42*(DRE!$J$15-DRE!$J$16))+DRE!$H$16,"")</f>
        <v/>
      </c>
      <c r="G43" s="168" t="s">
        <v>404</v>
      </c>
      <c r="H43" s="169"/>
      <c r="I43" s="169"/>
      <c r="J43" s="271" t="str">
        <f>IFERROR((J42*(DRE!$J$15-DRE!$J$16))+DRE!$H$16,"")</f>
        <v/>
      </c>
    </row>
    <row r="44" spans="2:10" ht="15" customHeight="1" x14ac:dyDescent="0.25">
      <c r="B44" s="168" t="s">
        <v>405</v>
      </c>
      <c r="C44" s="169"/>
      <c r="D44" s="169"/>
      <c r="E44" s="271">
        <f>DRE!$H$24</f>
        <v>0</v>
      </c>
      <c r="G44" s="168" t="s">
        <v>405</v>
      </c>
      <c r="H44" s="169"/>
      <c r="I44" s="169"/>
      <c r="J44" s="271">
        <f>E44</f>
        <v>0</v>
      </c>
    </row>
    <row r="45" spans="2:10" ht="15" customHeight="1" x14ac:dyDescent="0.25">
      <c r="B45" s="168" t="s">
        <v>406</v>
      </c>
      <c r="C45" s="169"/>
      <c r="D45" s="169"/>
      <c r="E45" s="271">
        <f>(DRE!H47+DRE!H51)</f>
        <v>0</v>
      </c>
      <c r="G45" s="168" t="s">
        <v>406</v>
      </c>
      <c r="H45" s="169"/>
      <c r="I45" s="169"/>
      <c r="J45" s="271">
        <f>E45</f>
        <v>0</v>
      </c>
    </row>
    <row r="46" spans="2:10" ht="15" customHeight="1" x14ac:dyDescent="0.25">
      <c r="B46" s="168" t="s">
        <v>407</v>
      </c>
      <c r="C46" s="169"/>
      <c r="D46" s="169"/>
      <c r="E46" s="271" t="str">
        <f>IFERROR(E42-E43-E44-E45,"")</f>
        <v/>
      </c>
      <c r="G46" s="168" t="s">
        <v>407</v>
      </c>
      <c r="H46" s="169"/>
      <c r="I46" s="169"/>
      <c r="J46" s="271" t="str">
        <f>IFERROR(J42-J43-J44-J45,"")</f>
        <v/>
      </c>
    </row>
    <row r="47" spans="2:10" ht="15" customHeight="1" x14ac:dyDescent="0.25"/>
    <row r="48" spans="2:10" ht="15" customHeight="1" x14ac:dyDescent="0.25">
      <c r="B48" s="209" t="s">
        <v>409</v>
      </c>
      <c r="C48" s="210"/>
      <c r="D48" s="210"/>
      <c r="E48" s="270">
        <v>0.1</v>
      </c>
      <c r="G48" s="209" t="s">
        <v>408</v>
      </c>
      <c r="H48" s="210"/>
      <c r="I48" s="210"/>
      <c r="J48" s="270">
        <v>0.1</v>
      </c>
    </row>
    <row r="49" spans="2:10" ht="15" customHeight="1" x14ac:dyDescent="0.25">
      <c r="B49" s="168" t="s">
        <v>269</v>
      </c>
      <c r="C49" s="169"/>
      <c r="D49" s="169"/>
      <c r="E49" s="271">
        <f>DRE!$H$11</f>
        <v>0</v>
      </c>
      <c r="G49" s="168" t="s">
        <v>269</v>
      </c>
      <c r="H49" s="169"/>
      <c r="I49" s="169"/>
      <c r="J49" s="271">
        <f>DRE!$H$11</f>
        <v>0</v>
      </c>
    </row>
    <row r="50" spans="2:10" ht="15" customHeight="1" x14ac:dyDescent="0.25">
      <c r="B50" s="168" t="s">
        <v>404</v>
      </c>
      <c r="C50" s="169"/>
      <c r="D50" s="169"/>
      <c r="E50" s="272" t="str">
        <f>IFERROR((E49*(DRE!$J$15-DRE!$J$16))+(DRE!$H$16*(1+E48)),"")</f>
        <v/>
      </c>
      <c r="G50" s="168" t="s">
        <v>404</v>
      </c>
      <c r="H50" s="169"/>
      <c r="I50" s="169"/>
      <c r="J50" s="272" t="str">
        <f>IFERROR((J49*(DRE!$J$15-DRE!$J$16))+(DRE!$H$16*(1-J48)),"")</f>
        <v/>
      </c>
    </row>
    <row r="51" spans="2:10" ht="15" customHeight="1" x14ac:dyDescent="0.25">
      <c r="B51" s="168" t="s">
        <v>405</v>
      </c>
      <c r="C51" s="169"/>
      <c r="D51" s="169"/>
      <c r="E51" s="271">
        <f>E44</f>
        <v>0</v>
      </c>
      <c r="G51" s="168" t="s">
        <v>405</v>
      </c>
      <c r="H51" s="169"/>
      <c r="I51" s="169"/>
      <c r="J51" s="271">
        <f>E51</f>
        <v>0</v>
      </c>
    </row>
    <row r="52" spans="2:10" ht="15" customHeight="1" x14ac:dyDescent="0.25">
      <c r="B52" s="168" t="s">
        <v>406</v>
      </c>
      <c r="C52" s="169"/>
      <c r="D52" s="169"/>
      <c r="E52" s="271">
        <f>E45</f>
        <v>0</v>
      </c>
      <c r="G52" s="168" t="s">
        <v>406</v>
      </c>
      <c r="H52" s="169"/>
      <c r="I52" s="169"/>
      <c r="J52" s="271">
        <f>E52</f>
        <v>0</v>
      </c>
    </row>
    <row r="53" spans="2:10" ht="15" customHeight="1" x14ac:dyDescent="0.25">
      <c r="B53" s="168" t="s">
        <v>407</v>
      </c>
      <c r="C53" s="169"/>
      <c r="D53" s="169"/>
      <c r="E53" s="271" t="str">
        <f>IFERROR(E49-E50-E51-E52,"")</f>
        <v/>
      </c>
      <c r="G53" s="168" t="s">
        <v>407</v>
      </c>
      <c r="H53" s="169"/>
      <c r="I53" s="169"/>
      <c r="J53" s="271" t="str">
        <f>IFERROR(J49-J50-J51-J52,"")</f>
        <v/>
      </c>
    </row>
    <row r="54" spans="2:10" ht="15" customHeight="1" x14ac:dyDescent="0.25"/>
  </sheetData>
  <mergeCells count="62">
    <mergeCell ref="B51:D51"/>
    <mergeCell ref="G51:I51"/>
    <mergeCell ref="B52:D52"/>
    <mergeCell ref="G52:I52"/>
    <mergeCell ref="B53:D53"/>
    <mergeCell ref="G53:I53"/>
    <mergeCell ref="B48:D48"/>
    <mergeCell ref="G48:I48"/>
    <mergeCell ref="B49:D49"/>
    <mergeCell ref="G49:I49"/>
    <mergeCell ref="B50:D50"/>
    <mergeCell ref="G50:I50"/>
    <mergeCell ref="B43:D43"/>
    <mergeCell ref="B44:D44"/>
    <mergeCell ref="B45:D45"/>
    <mergeCell ref="B46:D46"/>
    <mergeCell ref="G42:I42"/>
    <mergeCell ref="G43:I43"/>
    <mergeCell ref="G44:I44"/>
    <mergeCell ref="G45:I45"/>
    <mergeCell ref="G46:I46"/>
    <mergeCell ref="B39:J39"/>
    <mergeCell ref="B41:D41"/>
    <mergeCell ref="G41:I41"/>
    <mergeCell ref="B42:D42"/>
    <mergeCell ref="B35:E35"/>
    <mergeCell ref="F35:G35"/>
    <mergeCell ref="B36:E36"/>
    <mergeCell ref="F36:G36"/>
    <mergeCell ref="B37:E37"/>
    <mergeCell ref="F37:G37"/>
    <mergeCell ref="B30:E30"/>
    <mergeCell ref="B32:E32"/>
    <mergeCell ref="F32:G32"/>
    <mergeCell ref="B33:E33"/>
    <mergeCell ref="F33:G33"/>
    <mergeCell ref="B34:E34"/>
    <mergeCell ref="F34:G34"/>
    <mergeCell ref="B28:E28"/>
    <mergeCell ref="B29:E29"/>
    <mergeCell ref="B26:E26"/>
    <mergeCell ref="B22:E22"/>
    <mergeCell ref="B24:J24"/>
    <mergeCell ref="B31:E31"/>
    <mergeCell ref="F31:G31"/>
    <mergeCell ref="B27:E27"/>
    <mergeCell ref="B17:J17"/>
    <mergeCell ref="B19:E19"/>
    <mergeCell ref="B20:E20"/>
    <mergeCell ref="B21:E21"/>
    <mergeCell ref="B9:J9"/>
    <mergeCell ref="B11:E11"/>
    <mergeCell ref="B15:E15"/>
    <mergeCell ref="F11:G11"/>
    <mergeCell ref="F15:G15"/>
    <mergeCell ref="B12:E12"/>
    <mergeCell ref="F12:G12"/>
    <mergeCell ref="B13:E13"/>
    <mergeCell ref="F13:G13"/>
    <mergeCell ref="B14:E14"/>
    <mergeCell ref="F14:G14"/>
    <mergeCell ref="B7:J7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/>
  <dimension ref="A1:K24"/>
  <sheetViews>
    <sheetView showGridLines="0" showRowColHeaders="0" workbookViewId="0">
      <pane ySplit="23" topLeftCell="A24" activePane="bottomLeft" state="frozen"/>
      <selection pane="bottomLeft"/>
    </sheetView>
  </sheetViews>
  <sheetFormatPr defaultColWidth="0" defaultRowHeight="15" customHeight="1" zeroHeight="1" x14ac:dyDescent="0.25"/>
  <cols>
    <col min="1" max="1" width="2.7109375" style="1" customWidth="1"/>
    <col min="2" max="10" width="9.140625" style="1" customWidth="1"/>
    <col min="11" max="11" width="2.7109375" style="1" customWidth="1"/>
    <col min="12" max="16384" width="9.140625" style="1" hidden="1"/>
  </cols>
  <sheetData>
    <row r="1" spans="2:10" x14ac:dyDescent="0.25"/>
    <row r="2" spans="2:10" x14ac:dyDescent="0.25"/>
    <row r="3" spans="2:10" x14ac:dyDescent="0.25"/>
    <row r="4" spans="2:10" x14ac:dyDescent="0.25"/>
    <row r="5" spans="2:10" x14ac:dyDescent="0.25"/>
    <row r="6" spans="2:10" x14ac:dyDescent="0.25"/>
    <row r="7" spans="2:10" x14ac:dyDescent="0.25">
      <c r="B7" s="53" t="s">
        <v>97</v>
      </c>
      <c r="C7" s="53"/>
      <c r="D7" s="53"/>
      <c r="E7" s="53"/>
      <c r="F7" s="53"/>
      <c r="G7" s="53"/>
      <c r="H7" s="53"/>
      <c r="I7" s="53"/>
      <c r="J7" s="53"/>
    </row>
    <row r="8" spans="2:10" x14ac:dyDescent="0.25"/>
    <row r="9" spans="2:10" x14ac:dyDescent="0.25"/>
    <row r="10" spans="2:10" x14ac:dyDescent="0.25"/>
    <row r="11" spans="2:10" x14ac:dyDescent="0.25"/>
    <row r="12" spans="2:10" x14ac:dyDescent="0.25"/>
    <row r="13" spans="2:10" x14ac:dyDescent="0.25"/>
    <row r="14" spans="2:10" x14ac:dyDescent="0.25"/>
    <row r="15" spans="2:10" x14ac:dyDescent="0.25"/>
    <row r="16" spans="2:10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ht="7.5" customHeight="1" x14ac:dyDescent="0.25"/>
  </sheetData>
  <mergeCells count="1">
    <mergeCell ref="B7:J7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/>
  <dimension ref="A1:K26"/>
  <sheetViews>
    <sheetView showGridLines="0" showRowColHeaders="0" workbookViewId="0">
      <pane ySplit="7" topLeftCell="A8" activePane="bottomLeft" state="frozen"/>
      <selection pane="bottomLeft"/>
    </sheetView>
  </sheetViews>
  <sheetFormatPr defaultColWidth="0" defaultRowHeight="15" customHeight="1" zeroHeight="1" x14ac:dyDescent="0.25"/>
  <cols>
    <col min="1" max="1" width="2.7109375" style="1" customWidth="1"/>
    <col min="2" max="10" width="9.140625" style="1" customWidth="1"/>
    <col min="11" max="11" width="2.7109375" style="1" customWidth="1"/>
    <col min="12" max="16384" width="9.140625" style="1" hidden="1"/>
  </cols>
  <sheetData>
    <row r="1" spans="2:10" ht="15" customHeight="1" x14ac:dyDescent="0.25"/>
    <row r="2" spans="2:10" ht="15" customHeight="1" x14ac:dyDescent="0.25"/>
    <row r="3" spans="2:10" ht="15" customHeight="1" x14ac:dyDescent="0.25"/>
    <row r="4" spans="2:10" ht="15" customHeight="1" x14ac:dyDescent="0.25"/>
    <row r="5" spans="2:10" ht="15" customHeight="1" x14ac:dyDescent="0.25"/>
    <row r="6" spans="2:10" ht="15" customHeight="1" x14ac:dyDescent="0.25"/>
    <row r="7" spans="2:10" ht="18.75" x14ac:dyDescent="0.25">
      <c r="B7" s="43" t="s">
        <v>21</v>
      </c>
      <c r="C7" s="43"/>
      <c r="D7" s="43"/>
      <c r="E7" s="43"/>
      <c r="F7" s="43"/>
      <c r="G7" s="43"/>
      <c r="H7" s="43"/>
      <c r="I7" s="43"/>
      <c r="J7" s="43"/>
    </row>
    <row r="8" spans="2:10" ht="15" customHeight="1" x14ac:dyDescent="0.25"/>
    <row r="9" spans="2:10" ht="27" customHeight="1" x14ac:dyDescent="0.25">
      <c r="B9" s="45" t="s">
        <v>22</v>
      </c>
      <c r="C9" s="45"/>
      <c r="D9" s="48" t="s">
        <v>23</v>
      </c>
      <c r="E9" s="48"/>
      <c r="F9" s="48"/>
      <c r="G9" s="48"/>
      <c r="H9" s="48"/>
      <c r="I9" s="48"/>
      <c r="J9" s="49"/>
    </row>
    <row r="10" spans="2:10" ht="40.5" customHeight="1" x14ac:dyDescent="0.25">
      <c r="B10" s="54"/>
      <c r="C10" s="54"/>
      <c r="D10" s="50"/>
      <c r="E10" s="51"/>
      <c r="F10" s="51"/>
      <c r="G10" s="51"/>
      <c r="H10" s="51"/>
      <c r="I10" s="51"/>
      <c r="J10" s="52"/>
    </row>
    <row r="11" spans="2:10" ht="27" customHeight="1" x14ac:dyDescent="0.25">
      <c r="B11" s="54"/>
      <c r="C11" s="54"/>
      <c r="D11" s="48" t="s">
        <v>24</v>
      </c>
      <c r="E11" s="48"/>
      <c r="F11" s="48"/>
      <c r="G11" s="48"/>
      <c r="H11" s="48"/>
      <c r="I11" s="48"/>
      <c r="J11" s="49"/>
    </row>
    <row r="12" spans="2:10" ht="40.5" customHeight="1" x14ac:dyDescent="0.25">
      <c r="B12" s="54"/>
      <c r="C12" s="54"/>
      <c r="D12" s="50"/>
      <c r="E12" s="51"/>
      <c r="F12" s="51"/>
      <c r="G12" s="51"/>
      <c r="H12" s="51"/>
      <c r="I12" s="51"/>
      <c r="J12" s="52"/>
    </row>
    <row r="13" spans="2:10" ht="15" customHeight="1" x14ac:dyDescent="0.25"/>
    <row r="14" spans="2:10" ht="120" customHeight="1" x14ac:dyDescent="0.25">
      <c r="B14" s="55" t="s">
        <v>25</v>
      </c>
      <c r="C14" s="56"/>
      <c r="D14" s="50"/>
      <c r="E14" s="51"/>
      <c r="F14" s="51"/>
      <c r="G14" s="51"/>
      <c r="H14" s="51"/>
      <c r="I14" s="51"/>
      <c r="J14" s="52"/>
    </row>
    <row r="15" spans="2:10" ht="15" customHeight="1" x14ac:dyDescent="0.25"/>
    <row r="16" spans="2:10" ht="120" customHeight="1" x14ac:dyDescent="0.25">
      <c r="B16" s="55" t="s">
        <v>26</v>
      </c>
      <c r="C16" s="56"/>
      <c r="D16" s="50"/>
      <c r="E16" s="51"/>
      <c r="F16" s="51"/>
      <c r="G16" s="51"/>
      <c r="H16" s="51"/>
      <c r="I16" s="51"/>
      <c r="J16" s="52"/>
    </row>
    <row r="17" ht="15" customHeight="1" x14ac:dyDescent="0.25"/>
    <row r="18" ht="15" hidden="1" customHeight="1" x14ac:dyDescent="0.25"/>
    <row r="19" ht="15" hidden="1" customHeight="1" x14ac:dyDescent="0.25"/>
    <row r="20" ht="15" hidden="1" customHeight="1" x14ac:dyDescent="0.25"/>
    <row r="21" ht="15" hidden="1" customHeight="1" x14ac:dyDescent="0.25"/>
    <row r="22" ht="15" hidden="1" customHeight="1" x14ac:dyDescent="0.25"/>
    <row r="23" ht="15" hidden="1" customHeight="1" x14ac:dyDescent="0.25"/>
    <row r="24" ht="15" hidden="1" customHeight="1" x14ac:dyDescent="0.25"/>
    <row r="25" ht="15" hidden="1" customHeight="1" x14ac:dyDescent="0.25"/>
    <row r="26" ht="15" hidden="1" customHeight="1" x14ac:dyDescent="0.25"/>
  </sheetData>
  <mergeCells count="10">
    <mergeCell ref="B16:C16"/>
    <mergeCell ref="D16:J16"/>
    <mergeCell ref="B7:J7"/>
    <mergeCell ref="D9:J9"/>
    <mergeCell ref="D10:J10"/>
    <mergeCell ref="D14:J14"/>
    <mergeCell ref="B9:C12"/>
    <mergeCell ref="D11:J11"/>
    <mergeCell ref="D12:J12"/>
    <mergeCell ref="B14:C14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/>
  <dimension ref="A1:K26"/>
  <sheetViews>
    <sheetView showGridLines="0" showRowColHeaders="0" workbookViewId="0">
      <pane ySplit="7" topLeftCell="A8" activePane="bottomLeft" state="frozen"/>
      <selection pane="bottomLeft"/>
    </sheetView>
  </sheetViews>
  <sheetFormatPr defaultColWidth="0" defaultRowHeight="15" customHeight="1" zeroHeight="1" x14ac:dyDescent="0.25"/>
  <cols>
    <col min="1" max="1" width="2.7109375" style="1" customWidth="1"/>
    <col min="2" max="10" width="9.140625" style="1" customWidth="1"/>
    <col min="11" max="11" width="2.7109375" style="1" customWidth="1"/>
    <col min="12" max="16384" width="9.140625" style="1" hidden="1"/>
  </cols>
  <sheetData>
    <row r="1" spans="2:10" ht="15" customHeight="1" x14ac:dyDescent="0.25"/>
    <row r="2" spans="2:10" ht="15" customHeight="1" x14ac:dyDescent="0.25"/>
    <row r="3" spans="2:10" ht="15" customHeight="1" x14ac:dyDescent="0.25"/>
    <row r="4" spans="2:10" ht="15" customHeight="1" x14ac:dyDescent="0.25"/>
    <row r="5" spans="2:10" ht="15" customHeight="1" x14ac:dyDescent="0.25"/>
    <row r="6" spans="2:10" ht="15" customHeight="1" x14ac:dyDescent="0.25"/>
    <row r="7" spans="2:10" ht="18.75" x14ac:dyDescent="0.25">
      <c r="B7" s="43" t="s">
        <v>27</v>
      </c>
      <c r="C7" s="43"/>
      <c r="D7" s="43"/>
      <c r="E7" s="43"/>
      <c r="F7" s="43"/>
      <c r="G7" s="43"/>
      <c r="H7" s="43"/>
      <c r="I7" s="43"/>
      <c r="J7" s="43"/>
    </row>
    <row r="8" spans="2:10" ht="15" customHeight="1" x14ac:dyDescent="0.25"/>
    <row r="9" spans="2:10" ht="72" customHeight="1" x14ac:dyDescent="0.25">
      <c r="B9" s="55" t="s">
        <v>28</v>
      </c>
      <c r="C9" s="56"/>
      <c r="D9" s="50"/>
      <c r="E9" s="51"/>
      <c r="F9" s="51"/>
      <c r="G9" s="51"/>
      <c r="H9" s="51"/>
      <c r="I9" s="51"/>
      <c r="J9" s="52"/>
    </row>
    <row r="10" spans="2:10" ht="15" customHeight="1" x14ac:dyDescent="0.25"/>
    <row r="11" spans="2:10" ht="72" customHeight="1" x14ac:dyDescent="0.25">
      <c r="B11" s="55" t="s">
        <v>29</v>
      </c>
      <c r="C11" s="56"/>
      <c r="D11" s="50"/>
      <c r="E11" s="51"/>
      <c r="F11" s="51"/>
      <c r="G11" s="51"/>
      <c r="H11" s="51"/>
      <c r="I11" s="51"/>
      <c r="J11" s="52"/>
    </row>
    <row r="12" spans="2:10" ht="15" customHeight="1" x14ac:dyDescent="0.25"/>
    <row r="13" spans="2:10" ht="72" customHeight="1" x14ac:dyDescent="0.25">
      <c r="B13" s="55" t="s">
        <v>30</v>
      </c>
      <c r="C13" s="56"/>
      <c r="D13" s="50"/>
      <c r="E13" s="51"/>
      <c r="F13" s="51"/>
      <c r="G13" s="51"/>
      <c r="H13" s="51"/>
      <c r="I13" s="51"/>
      <c r="J13" s="52"/>
    </row>
    <row r="14" spans="2:10" ht="15" customHeight="1" x14ac:dyDescent="0.25"/>
    <row r="15" spans="2:10" ht="72" customHeight="1" x14ac:dyDescent="0.25">
      <c r="B15" s="55" t="s">
        <v>31</v>
      </c>
      <c r="C15" s="56"/>
      <c r="D15" s="50"/>
      <c r="E15" s="51"/>
      <c r="F15" s="51"/>
      <c r="G15" s="51"/>
      <c r="H15" s="51"/>
      <c r="I15" s="51"/>
      <c r="J15" s="52"/>
    </row>
    <row r="16" spans="2:10" ht="15" customHeight="1" x14ac:dyDescent="0.25"/>
    <row r="17" ht="15" hidden="1" customHeight="1" x14ac:dyDescent="0.25"/>
    <row r="18" ht="15" hidden="1" customHeight="1" x14ac:dyDescent="0.25"/>
    <row r="19" ht="15" hidden="1" customHeight="1" x14ac:dyDescent="0.25"/>
    <row r="20" ht="15" hidden="1" customHeight="1" x14ac:dyDescent="0.25"/>
    <row r="21" ht="15" hidden="1" customHeight="1" x14ac:dyDescent="0.25"/>
    <row r="22" ht="15" hidden="1" customHeight="1" x14ac:dyDescent="0.25"/>
    <row r="23" ht="15" hidden="1" customHeight="1" x14ac:dyDescent="0.25"/>
    <row r="24" ht="15" hidden="1" customHeight="1" x14ac:dyDescent="0.25"/>
    <row r="25" ht="15" hidden="1" customHeight="1" x14ac:dyDescent="0.25"/>
    <row r="26" ht="15" hidden="1" customHeight="1" x14ac:dyDescent="0.25"/>
  </sheetData>
  <mergeCells count="9">
    <mergeCell ref="B9:C9"/>
    <mergeCell ref="B7:J7"/>
    <mergeCell ref="D9:J9"/>
    <mergeCell ref="B15:C15"/>
    <mergeCell ref="D15:J15"/>
    <mergeCell ref="B11:C11"/>
    <mergeCell ref="D11:J11"/>
    <mergeCell ref="B13:C13"/>
    <mergeCell ref="D13:J1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/>
  <dimension ref="A1:K23"/>
  <sheetViews>
    <sheetView showGridLines="0" showRowColHeaders="0" workbookViewId="0">
      <pane ySplit="7" topLeftCell="A8" activePane="bottomLeft" state="frozen"/>
      <selection pane="bottomLeft"/>
    </sheetView>
  </sheetViews>
  <sheetFormatPr defaultColWidth="0" defaultRowHeight="15" customHeight="1" zeroHeight="1" x14ac:dyDescent="0.25"/>
  <cols>
    <col min="1" max="1" width="2.7109375" style="1" customWidth="1"/>
    <col min="2" max="10" width="9.140625" style="1" customWidth="1"/>
    <col min="11" max="11" width="2.7109375" style="1" customWidth="1"/>
    <col min="12" max="16384" width="9.140625" style="1" hidden="1"/>
  </cols>
  <sheetData>
    <row r="1" spans="2:10" ht="15" customHeight="1" x14ac:dyDescent="0.25"/>
    <row r="2" spans="2:10" ht="15" customHeight="1" x14ac:dyDescent="0.25"/>
    <row r="3" spans="2:10" ht="15" customHeight="1" x14ac:dyDescent="0.25"/>
    <row r="4" spans="2:10" ht="15" customHeight="1" x14ac:dyDescent="0.25"/>
    <row r="5" spans="2:10" ht="15" customHeight="1" x14ac:dyDescent="0.25"/>
    <row r="6" spans="2:10" ht="15" customHeight="1" x14ac:dyDescent="0.25"/>
    <row r="7" spans="2:10" ht="18.75" x14ac:dyDescent="0.25">
      <c r="B7" s="43" t="s">
        <v>32</v>
      </c>
      <c r="C7" s="43"/>
      <c r="D7" s="43"/>
      <c r="E7" s="43"/>
      <c r="F7" s="43"/>
      <c r="G7" s="43"/>
      <c r="H7" s="43"/>
      <c r="I7" s="43"/>
      <c r="J7" s="43"/>
    </row>
    <row r="8" spans="2:10" ht="15" customHeight="1" x14ac:dyDescent="0.25"/>
    <row r="9" spans="2:10" ht="27" customHeight="1" x14ac:dyDescent="0.25">
      <c r="B9" s="44" t="s">
        <v>33</v>
      </c>
      <c r="C9" s="45"/>
      <c r="D9" s="48" t="s">
        <v>35</v>
      </c>
      <c r="E9" s="48"/>
      <c r="F9" s="48"/>
      <c r="G9" s="48"/>
      <c r="H9" s="48"/>
      <c r="I9" s="48"/>
      <c r="J9" s="49"/>
    </row>
    <row r="10" spans="2:10" ht="72" customHeight="1" x14ac:dyDescent="0.25">
      <c r="B10" s="46"/>
      <c r="C10" s="47"/>
      <c r="D10" s="50"/>
      <c r="E10" s="51"/>
      <c r="F10" s="51"/>
      <c r="G10" s="51"/>
      <c r="H10" s="51"/>
      <c r="I10" s="51"/>
      <c r="J10" s="52"/>
    </row>
    <row r="11" spans="2:10" ht="15" customHeight="1" x14ac:dyDescent="0.25"/>
    <row r="12" spans="2:10" ht="27" customHeight="1" x14ac:dyDescent="0.25">
      <c r="B12" s="44" t="s">
        <v>34</v>
      </c>
      <c r="C12" s="45"/>
      <c r="D12" s="48" t="s">
        <v>36</v>
      </c>
      <c r="E12" s="48"/>
      <c r="F12" s="48"/>
      <c r="G12" s="48"/>
      <c r="H12" s="48"/>
      <c r="I12" s="48"/>
      <c r="J12" s="49"/>
    </row>
    <row r="13" spans="2:10" ht="72" customHeight="1" x14ac:dyDescent="0.25">
      <c r="B13" s="46"/>
      <c r="C13" s="47"/>
      <c r="D13" s="50"/>
      <c r="E13" s="51"/>
      <c r="F13" s="51"/>
      <c r="G13" s="51"/>
      <c r="H13" s="51"/>
      <c r="I13" s="51"/>
      <c r="J13" s="52"/>
    </row>
    <row r="14" spans="2:10" ht="15" customHeight="1" x14ac:dyDescent="0.25"/>
    <row r="15" spans="2:10" ht="27" customHeight="1" x14ac:dyDescent="0.25">
      <c r="B15" s="44" t="s">
        <v>37</v>
      </c>
      <c r="C15" s="45"/>
      <c r="D15" s="48" t="s">
        <v>38</v>
      </c>
      <c r="E15" s="48"/>
      <c r="F15" s="48"/>
      <c r="G15" s="48"/>
      <c r="H15" s="48"/>
      <c r="I15" s="48"/>
      <c r="J15" s="49"/>
    </row>
    <row r="16" spans="2:10" ht="72" customHeight="1" x14ac:dyDescent="0.25">
      <c r="B16" s="46"/>
      <c r="C16" s="47"/>
      <c r="D16" s="50"/>
      <c r="E16" s="51"/>
      <c r="F16" s="51"/>
      <c r="G16" s="51"/>
      <c r="H16" s="51"/>
      <c r="I16" s="51"/>
      <c r="J16" s="52"/>
    </row>
    <row r="17" spans="2:10" ht="15" customHeight="1" x14ac:dyDescent="0.25"/>
    <row r="18" spans="2:10" ht="27" customHeight="1" x14ac:dyDescent="0.25">
      <c r="B18" s="44" t="s">
        <v>39</v>
      </c>
      <c r="C18" s="45"/>
      <c r="D18" s="48" t="s">
        <v>40</v>
      </c>
      <c r="E18" s="48"/>
      <c r="F18" s="48"/>
      <c r="G18" s="48"/>
      <c r="H18" s="48"/>
      <c r="I18" s="48"/>
      <c r="J18" s="49"/>
    </row>
    <row r="19" spans="2:10" ht="72" customHeight="1" x14ac:dyDescent="0.25">
      <c r="B19" s="46"/>
      <c r="C19" s="47"/>
      <c r="D19" s="50"/>
      <c r="E19" s="51"/>
      <c r="F19" s="51"/>
      <c r="G19" s="51"/>
      <c r="H19" s="51"/>
      <c r="I19" s="51"/>
      <c r="J19" s="52"/>
    </row>
    <row r="20" spans="2:10" ht="15" customHeight="1" x14ac:dyDescent="0.25"/>
    <row r="21" spans="2:10" ht="27" customHeight="1" x14ac:dyDescent="0.25">
      <c r="B21" s="44" t="s">
        <v>41</v>
      </c>
      <c r="C21" s="45"/>
      <c r="D21" s="48" t="s">
        <v>42</v>
      </c>
      <c r="E21" s="48"/>
      <c r="F21" s="48"/>
      <c r="G21" s="48"/>
      <c r="H21" s="48"/>
      <c r="I21" s="48"/>
      <c r="J21" s="49"/>
    </row>
    <row r="22" spans="2:10" ht="72" customHeight="1" x14ac:dyDescent="0.25">
      <c r="B22" s="46"/>
      <c r="C22" s="47"/>
      <c r="D22" s="50"/>
      <c r="E22" s="51"/>
      <c r="F22" s="51"/>
      <c r="G22" s="51"/>
      <c r="H22" s="51"/>
      <c r="I22" s="51"/>
      <c r="J22" s="52"/>
    </row>
    <row r="23" spans="2:10" ht="15" customHeight="1" x14ac:dyDescent="0.25"/>
  </sheetData>
  <mergeCells count="16">
    <mergeCell ref="B18:C19"/>
    <mergeCell ref="D18:J18"/>
    <mergeCell ref="D19:J19"/>
    <mergeCell ref="B21:C22"/>
    <mergeCell ref="D21:J21"/>
    <mergeCell ref="D22:J22"/>
    <mergeCell ref="B7:J7"/>
    <mergeCell ref="D15:J15"/>
    <mergeCell ref="B9:C10"/>
    <mergeCell ref="D9:J9"/>
    <mergeCell ref="D10:J10"/>
    <mergeCell ref="B12:C13"/>
    <mergeCell ref="D12:J12"/>
    <mergeCell ref="D13:J13"/>
    <mergeCell ref="B15:C16"/>
    <mergeCell ref="D16:J1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/>
  <dimension ref="A1:U36"/>
  <sheetViews>
    <sheetView showGridLines="0" showRowColHeaders="0" workbookViewId="0">
      <pane ySplit="7" topLeftCell="A8" activePane="bottomLeft" state="frozen"/>
      <selection pane="bottomLeft"/>
    </sheetView>
  </sheetViews>
  <sheetFormatPr defaultColWidth="0" defaultRowHeight="15" customHeight="1" zeroHeight="1" x14ac:dyDescent="0.25"/>
  <cols>
    <col min="1" max="1" width="2.7109375" style="1" customWidth="1"/>
    <col min="2" max="10" width="9.140625" style="1" customWidth="1"/>
    <col min="11" max="11" width="2.7109375" style="1" customWidth="1"/>
    <col min="12" max="20" width="9.140625" style="1" customWidth="1"/>
    <col min="21" max="21" width="2.7109375" style="1" customWidth="1"/>
    <col min="22" max="16384" width="9.140625" style="1" hidden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6" spans="2:20" ht="15" customHeight="1" x14ac:dyDescent="0.25"/>
    <row r="7" spans="2:20" ht="18.75" x14ac:dyDescent="0.25">
      <c r="B7" s="43" t="s">
        <v>43</v>
      </c>
      <c r="C7" s="43"/>
      <c r="D7" s="43"/>
      <c r="E7" s="43"/>
      <c r="F7" s="43"/>
      <c r="G7" s="43"/>
      <c r="H7" s="43"/>
      <c r="I7" s="43"/>
      <c r="J7" s="43"/>
      <c r="L7" s="43" t="s">
        <v>59</v>
      </c>
      <c r="M7" s="43"/>
      <c r="N7" s="43"/>
      <c r="O7" s="43"/>
      <c r="P7" s="43"/>
      <c r="Q7" s="43"/>
      <c r="R7" s="43"/>
      <c r="S7" s="43"/>
      <c r="T7" s="43"/>
    </row>
    <row r="8" spans="2:20" ht="15" customHeight="1" x14ac:dyDescent="0.25"/>
    <row r="9" spans="2:20" ht="19.5" customHeight="1" x14ac:dyDescent="0.25">
      <c r="B9" s="44" t="s">
        <v>44</v>
      </c>
      <c r="C9" s="45"/>
      <c r="D9" s="48" t="s">
        <v>45</v>
      </c>
      <c r="E9" s="48"/>
      <c r="F9" s="48"/>
      <c r="G9" s="48"/>
      <c r="H9" s="48"/>
      <c r="I9" s="48"/>
      <c r="J9" s="49"/>
      <c r="L9" s="44" t="s">
        <v>44</v>
      </c>
      <c r="M9" s="45"/>
      <c r="N9" s="48" t="s">
        <v>60</v>
      </c>
      <c r="O9" s="48"/>
      <c r="P9" s="48"/>
      <c r="Q9" s="48"/>
      <c r="R9" s="48"/>
      <c r="S9" s="48"/>
      <c r="T9" s="49"/>
    </row>
    <row r="10" spans="2:20" ht="24.75" customHeight="1" x14ac:dyDescent="0.25">
      <c r="B10" s="58"/>
      <c r="C10" s="54"/>
      <c r="D10" s="50"/>
      <c r="E10" s="51"/>
      <c r="F10" s="51"/>
      <c r="G10" s="51"/>
      <c r="H10" s="51"/>
      <c r="I10" s="51"/>
      <c r="J10" s="52"/>
      <c r="L10" s="58"/>
      <c r="M10" s="54"/>
      <c r="N10" s="50"/>
      <c r="O10" s="51"/>
      <c r="P10" s="51"/>
      <c r="Q10" s="51"/>
      <c r="R10" s="51"/>
      <c r="S10" s="51"/>
      <c r="T10" s="52"/>
    </row>
    <row r="11" spans="2:20" ht="19.5" customHeight="1" x14ac:dyDescent="0.25">
      <c r="B11" s="58"/>
      <c r="C11" s="54"/>
      <c r="D11" s="48" t="s">
        <v>46</v>
      </c>
      <c r="E11" s="48"/>
      <c r="F11" s="48"/>
      <c r="G11" s="48"/>
      <c r="H11" s="48"/>
      <c r="I11" s="48"/>
      <c r="J11" s="49"/>
      <c r="L11" s="58"/>
      <c r="M11" s="54"/>
      <c r="N11" s="48" t="s">
        <v>61</v>
      </c>
      <c r="O11" s="48"/>
      <c r="P11" s="48"/>
      <c r="Q11" s="48"/>
      <c r="R11" s="48"/>
      <c r="S11" s="48"/>
      <c r="T11" s="49"/>
    </row>
    <row r="12" spans="2:20" ht="24.75" customHeight="1" x14ac:dyDescent="0.25">
      <c r="B12" s="58"/>
      <c r="C12" s="54"/>
      <c r="D12" s="50"/>
      <c r="E12" s="51"/>
      <c r="F12" s="51"/>
      <c r="G12" s="51"/>
      <c r="H12" s="51"/>
      <c r="I12" s="51"/>
      <c r="J12" s="52"/>
      <c r="L12" s="58"/>
      <c r="M12" s="54"/>
      <c r="N12" s="50"/>
      <c r="O12" s="51"/>
      <c r="P12" s="51"/>
      <c r="Q12" s="51"/>
      <c r="R12" s="51"/>
      <c r="S12" s="51"/>
      <c r="T12" s="52"/>
    </row>
    <row r="13" spans="2:20" ht="19.5" customHeight="1" x14ac:dyDescent="0.25">
      <c r="B13" s="58"/>
      <c r="C13" s="54"/>
      <c r="D13" s="48" t="s">
        <v>47</v>
      </c>
      <c r="E13" s="48"/>
      <c r="F13" s="48"/>
      <c r="G13" s="48"/>
      <c r="H13" s="48"/>
      <c r="I13" s="48"/>
      <c r="J13" s="49"/>
      <c r="L13" s="58"/>
      <c r="M13" s="54"/>
      <c r="N13" s="48" t="s">
        <v>62</v>
      </c>
      <c r="O13" s="48"/>
      <c r="P13" s="48"/>
      <c r="Q13" s="48"/>
      <c r="R13" s="48"/>
      <c r="S13" s="48"/>
      <c r="T13" s="49"/>
    </row>
    <row r="14" spans="2:20" ht="24.75" customHeight="1" x14ac:dyDescent="0.25">
      <c r="B14" s="58"/>
      <c r="C14" s="54"/>
      <c r="D14" s="50"/>
      <c r="E14" s="51"/>
      <c r="F14" s="51"/>
      <c r="G14" s="51"/>
      <c r="H14" s="51"/>
      <c r="I14" s="51"/>
      <c r="J14" s="52"/>
      <c r="L14" s="58"/>
      <c r="M14" s="54"/>
      <c r="N14" s="50"/>
      <c r="O14" s="51"/>
      <c r="P14" s="51"/>
      <c r="Q14" s="51"/>
      <c r="R14" s="51"/>
      <c r="S14" s="51"/>
      <c r="T14" s="52"/>
    </row>
    <row r="15" spans="2:20" ht="19.5" customHeight="1" x14ac:dyDescent="0.25">
      <c r="B15" s="58"/>
      <c r="C15" s="54"/>
      <c r="D15" s="48" t="s">
        <v>48</v>
      </c>
      <c r="E15" s="48"/>
      <c r="F15" s="48"/>
      <c r="G15" s="48"/>
      <c r="H15" s="48"/>
      <c r="I15" s="48"/>
      <c r="J15" s="49"/>
      <c r="L15" s="58"/>
      <c r="M15" s="54"/>
      <c r="N15" s="48" t="s">
        <v>63</v>
      </c>
      <c r="O15" s="48"/>
      <c r="P15" s="48"/>
      <c r="Q15" s="48"/>
      <c r="R15" s="48"/>
      <c r="S15" s="48"/>
      <c r="T15" s="49"/>
    </row>
    <row r="16" spans="2:20" ht="24.75" customHeight="1" x14ac:dyDescent="0.25">
      <c r="B16" s="58"/>
      <c r="C16" s="54"/>
      <c r="D16" s="50"/>
      <c r="E16" s="51"/>
      <c r="F16" s="51"/>
      <c r="G16" s="51"/>
      <c r="H16" s="51"/>
      <c r="I16" s="51"/>
      <c r="J16" s="52"/>
      <c r="L16" s="58"/>
      <c r="M16" s="54"/>
      <c r="N16" s="50"/>
      <c r="O16" s="51"/>
      <c r="P16" s="51"/>
      <c r="Q16" s="51"/>
      <c r="R16" s="51"/>
      <c r="S16" s="51"/>
      <c r="T16" s="52"/>
    </row>
    <row r="17" spans="2:20" ht="19.5" customHeight="1" x14ac:dyDescent="0.25">
      <c r="B17" s="58"/>
      <c r="C17" s="54"/>
      <c r="D17" s="48" t="s">
        <v>49</v>
      </c>
      <c r="E17" s="48"/>
      <c r="F17" s="48"/>
      <c r="G17" s="48"/>
      <c r="H17" s="48"/>
      <c r="I17" s="48"/>
      <c r="J17" s="49"/>
      <c r="L17" s="58"/>
      <c r="M17" s="54"/>
      <c r="N17" s="48" t="s">
        <v>64</v>
      </c>
      <c r="O17" s="48"/>
      <c r="P17" s="48"/>
      <c r="Q17" s="48"/>
      <c r="R17" s="48"/>
      <c r="S17" s="48"/>
      <c r="T17" s="49"/>
    </row>
    <row r="18" spans="2:20" ht="24.75" customHeight="1" x14ac:dyDescent="0.25">
      <c r="B18" s="46"/>
      <c r="C18" s="60"/>
      <c r="D18" s="50"/>
      <c r="E18" s="51"/>
      <c r="F18" s="51"/>
      <c r="G18" s="51"/>
      <c r="H18" s="51"/>
      <c r="I18" s="51"/>
      <c r="J18" s="52"/>
      <c r="L18" s="46"/>
      <c r="M18" s="60"/>
      <c r="N18" s="50"/>
      <c r="O18" s="51"/>
      <c r="P18" s="51"/>
      <c r="Q18" s="51"/>
      <c r="R18" s="51"/>
      <c r="S18" s="51"/>
      <c r="T18" s="52"/>
    </row>
    <row r="19" spans="2:20" ht="15" customHeight="1" x14ac:dyDescent="0.25"/>
    <row r="20" spans="2:20" ht="19.5" customHeight="1" x14ac:dyDescent="0.25">
      <c r="B20" s="44" t="s">
        <v>50</v>
      </c>
      <c r="C20" s="57"/>
      <c r="D20" s="48" t="s">
        <v>51</v>
      </c>
      <c r="E20" s="48"/>
      <c r="F20" s="48"/>
      <c r="G20" s="48"/>
      <c r="H20" s="48"/>
      <c r="I20" s="48"/>
      <c r="J20" s="49"/>
      <c r="L20" s="44" t="s">
        <v>50</v>
      </c>
      <c r="M20" s="57"/>
      <c r="N20" s="48" t="s">
        <v>65</v>
      </c>
      <c r="O20" s="48"/>
      <c r="P20" s="48"/>
      <c r="Q20" s="48"/>
      <c r="R20" s="48"/>
      <c r="S20" s="48"/>
      <c r="T20" s="49"/>
    </row>
    <row r="21" spans="2:20" ht="24.75" customHeight="1" x14ac:dyDescent="0.25">
      <c r="B21" s="58"/>
      <c r="C21" s="59"/>
      <c r="D21" s="51"/>
      <c r="E21" s="51"/>
      <c r="F21" s="51"/>
      <c r="G21" s="51"/>
      <c r="H21" s="51"/>
      <c r="I21" s="51"/>
      <c r="J21" s="52"/>
      <c r="L21" s="58"/>
      <c r="M21" s="59"/>
      <c r="N21" s="51"/>
      <c r="O21" s="51"/>
      <c r="P21" s="51"/>
      <c r="Q21" s="51"/>
      <c r="R21" s="51"/>
      <c r="S21" s="51"/>
      <c r="T21" s="52"/>
    </row>
    <row r="22" spans="2:20" ht="19.5" customHeight="1" x14ac:dyDescent="0.25">
      <c r="B22" s="58"/>
      <c r="C22" s="59"/>
      <c r="D22" s="48" t="s">
        <v>52</v>
      </c>
      <c r="E22" s="48"/>
      <c r="F22" s="48"/>
      <c r="G22" s="48"/>
      <c r="H22" s="48"/>
      <c r="I22" s="48"/>
      <c r="J22" s="49"/>
      <c r="L22" s="58"/>
      <c r="M22" s="59"/>
      <c r="N22" s="48" t="s">
        <v>56</v>
      </c>
      <c r="O22" s="48"/>
      <c r="P22" s="48"/>
      <c r="Q22" s="48"/>
      <c r="R22" s="48"/>
      <c r="S22" s="48"/>
      <c r="T22" s="49"/>
    </row>
    <row r="23" spans="2:20" ht="24.75" customHeight="1" x14ac:dyDescent="0.25">
      <c r="B23" s="58"/>
      <c r="C23" s="59"/>
      <c r="D23" s="51"/>
      <c r="E23" s="51"/>
      <c r="F23" s="51"/>
      <c r="G23" s="51"/>
      <c r="H23" s="51"/>
      <c r="I23" s="51"/>
      <c r="J23" s="52"/>
      <c r="L23" s="58"/>
      <c r="M23" s="59"/>
      <c r="N23" s="51"/>
      <c r="O23" s="51"/>
      <c r="P23" s="51"/>
      <c r="Q23" s="51"/>
      <c r="R23" s="51"/>
      <c r="S23" s="51"/>
      <c r="T23" s="52"/>
    </row>
    <row r="24" spans="2:20" ht="19.5" customHeight="1" x14ac:dyDescent="0.25">
      <c r="B24" s="58"/>
      <c r="C24" s="59"/>
      <c r="D24" s="48" t="s">
        <v>53</v>
      </c>
      <c r="E24" s="48"/>
      <c r="F24" s="48"/>
      <c r="G24" s="48"/>
      <c r="H24" s="48"/>
      <c r="I24" s="48"/>
      <c r="J24" s="49"/>
      <c r="L24" s="58"/>
      <c r="M24" s="59"/>
      <c r="N24" s="48" t="s">
        <v>54</v>
      </c>
      <c r="O24" s="48"/>
      <c r="P24" s="48"/>
      <c r="Q24" s="48"/>
      <c r="R24" s="48"/>
      <c r="S24" s="48"/>
      <c r="T24" s="49"/>
    </row>
    <row r="25" spans="2:20" ht="24.75" customHeight="1" x14ac:dyDescent="0.25">
      <c r="B25" s="58"/>
      <c r="C25" s="59"/>
      <c r="D25" s="51"/>
      <c r="E25" s="51"/>
      <c r="F25" s="51"/>
      <c r="G25" s="51"/>
      <c r="H25" s="51"/>
      <c r="I25" s="51"/>
      <c r="J25" s="52"/>
      <c r="L25" s="58"/>
      <c r="M25" s="59"/>
      <c r="N25" s="51"/>
      <c r="O25" s="51"/>
      <c r="P25" s="51"/>
      <c r="Q25" s="51"/>
      <c r="R25" s="51"/>
      <c r="S25" s="51"/>
      <c r="T25" s="52"/>
    </row>
    <row r="26" spans="2:20" ht="19.5" customHeight="1" x14ac:dyDescent="0.25">
      <c r="B26" s="58"/>
      <c r="C26" s="59"/>
      <c r="D26" s="48" t="s">
        <v>54</v>
      </c>
      <c r="E26" s="48"/>
      <c r="F26" s="48"/>
      <c r="G26" s="48"/>
      <c r="H26" s="48"/>
      <c r="I26" s="48"/>
      <c r="J26" s="49"/>
      <c r="L26" s="58"/>
      <c r="M26" s="59"/>
      <c r="N26" s="48" t="s">
        <v>55</v>
      </c>
      <c r="O26" s="48"/>
      <c r="P26" s="48"/>
      <c r="Q26" s="48"/>
      <c r="R26" s="48"/>
      <c r="S26" s="48"/>
      <c r="T26" s="49"/>
    </row>
    <row r="27" spans="2:20" ht="24.75" customHeight="1" x14ac:dyDescent="0.25">
      <c r="B27" s="58"/>
      <c r="C27" s="59"/>
      <c r="D27" s="51"/>
      <c r="E27" s="51"/>
      <c r="F27" s="51"/>
      <c r="G27" s="51"/>
      <c r="H27" s="51"/>
      <c r="I27" s="51"/>
      <c r="J27" s="52"/>
      <c r="L27" s="58"/>
      <c r="M27" s="59"/>
      <c r="N27" s="51"/>
      <c r="O27" s="51"/>
      <c r="P27" s="51"/>
      <c r="Q27" s="51"/>
      <c r="R27" s="51"/>
      <c r="S27" s="51"/>
      <c r="T27" s="52"/>
    </row>
    <row r="28" spans="2:20" ht="19.5" customHeight="1" x14ac:dyDescent="0.25">
      <c r="B28" s="58"/>
      <c r="C28" s="59"/>
      <c r="D28" s="48" t="s">
        <v>55</v>
      </c>
      <c r="E28" s="48"/>
      <c r="F28" s="48"/>
      <c r="G28" s="48"/>
      <c r="H28" s="48"/>
      <c r="I28" s="48"/>
      <c r="J28" s="49"/>
      <c r="L28" s="58"/>
      <c r="M28" s="59"/>
      <c r="N28" s="48" t="s">
        <v>66</v>
      </c>
      <c r="O28" s="48"/>
      <c r="P28" s="48"/>
      <c r="Q28" s="48"/>
      <c r="R28" s="48"/>
      <c r="S28" s="48"/>
      <c r="T28" s="49"/>
    </row>
    <row r="29" spans="2:20" ht="24.75" customHeight="1" x14ac:dyDescent="0.25">
      <c r="B29" s="58"/>
      <c r="C29" s="59"/>
      <c r="D29" s="51"/>
      <c r="E29" s="51"/>
      <c r="F29" s="51"/>
      <c r="G29" s="51"/>
      <c r="H29" s="51"/>
      <c r="I29" s="51"/>
      <c r="J29" s="52"/>
      <c r="L29" s="58"/>
      <c r="M29" s="59"/>
      <c r="N29" s="51"/>
      <c r="O29" s="51"/>
      <c r="P29" s="51"/>
      <c r="Q29" s="51"/>
      <c r="R29" s="51"/>
      <c r="S29" s="51"/>
      <c r="T29" s="52"/>
    </row>
    <row r="30" spans="2:20" ht="19.5" customHeight="1" x14ac:dyDescent="0.25">
      <c r="B30" s="58"/>
      <c r="C30" s="59"/>
      <c r="D30" s="48" t="s">
        <v>56</v>
      </c>
      <c r="E30" s="48"/>
      <c r="F30" s="48"/>
      <c r="G30" s="48"/>
      <c r="H30" s="48"/>
      <c r="I30" s="48"/>
      <c r="J30" s="49"/>
      <c r="L30" s="58"/>
      <c r="M30" s="59"/>
      <c r="N30" s="48" t="s">
        <v>67</v>
      </c>
      <c r="O30" s="48"/>
      <c r="P30" s="48"/>
      <c r="Q30" s="48"/>
      <c r="R30" s="48"/>
      <c r="S30" s="48"/>
      <c r="T30" s="49"/>
    </row>
    <row r="31" spans="2:20" ht="24.75" customHeight="1" x14ac:dyDescent="0.25">
      <c r="B31" s="58"/>
      <c r="C31" s="59"/>
      <c r="D31" s="51"/>
      <c r="E31" s="51"/>
      <c r="F31" s="51"/>
      <c r="G31" s="51"/>
      <c r="H31" s="51"/>
      <c r="I31" s="51"/>
      <c r="J31" s="52"/>
      <c r="L31" s="58"/>
      <c r="M31" s="59"/>
      <c r="N31" s="51"/>
      <c r="O31" s="51"/>
      <c r="P31" s="51"/>
      <c r="Q31" s="51"/>
      <c r="R31" s="51"/>
      <c r="S31" s="51"/>
      <c r="T31" s="52"/>
    </row>
    <row r="32" spans="2:20" ht="19.5" customHeight="1" x14ac:dyDescent="0.25">
      <c r="B32" s="58"/>
      <c r="C32" s="59"/>
      <c r="D32" s="48" t="s">
        <v>57</v>
      </c>
      <c r="E32" s="48"/>
      <c r="F32" s="48"/>
      <c r="G32" s="48"/>
      <c r="H32" s="48"/>
      <c r="I32" s="48"/>
      <c r="J32" s="49"/>
      <c r="L32" s="58"/>
      <c r="M32" s="59"/>
      <c r="N32" s="48" t="s">
        <v>68</v>
      </c>
      <c r="O32" s="48"/>
      <c r="P32" s="48"/>
      <c r="Q32" s="48"/>
      <c r="R32" s="48"/>
      <c r="S32" s="48"/>
      <c r="T32" s="49"/>
    </row>
    <row r="33" spans="2:20" ht="24.75" customHeight="1" x14ac:dyDescent="0.25">
      <c r="B33" s="58"/>
      <c r="C33" s="59"/>
      <c r="D33" s="51"/>
      <c r="E33" s="51"/>
      <c r="F33" s="51"/>
      <c r="G33" s="51"/>
      <c r="H33" s="51"/>
      <c r="I33" s="51"/>
      <c r="J33" s="52"/>
      <c r="L33" s="58"/>
      <c r="M33" s="59"/>
      <c r="N33" s="51"/>
      <c r="O33" s="51"/>
      <c r="P33" s="51"/>
      <c r="Q33" s="51"/>
      <c r="R33" s="51"/>
      <c r="S33" s="51"/>
      <c r="T33" s="52"/>
    </row>
    <row r="34" spans="2:20" ht="19.5" customHeight="1" x14ac:dyDescent="0.25">
      <c r="B34" s="58"/>
      <c r="C34" s="59"/>
      <c r="D34" s="48" t="s">
        <v>58</v>
      </c>
      <c r="E34" s="48"/>
      <c r="F34" s="48"/>
      <c r="G34" s="48"/>
      <c r="H34" s="48"/>
      <c r="I34" s="48"/>
      <c r="J34" s="49"/>
      <c r="L34" s="58"/>
      <c r="M34" s="59"/>
      <c r="N34" s="48" t="s">
        <v>69</v>
      </c>
      <c r="O34" s="48"/>
      <c r="P34" s="48"/>
      <c r="Q34" s="48"/>
      <c r="R34" s="48"/>
      <c r="S34" s="48"/>
      <c r="T34" s="49"/>
    </row>
    <row r="35" spans="2:20" ht="24.75" customHeight="1" x14ac:dyDescent="0.25">
      <c r="B35" s="46"/>
      <c r="C35" s="47"/>
      <c r="D35" s="51"/>
      <c r="E35" s="51"/>
      <c r="F35" s="51"/>
      <c r="G35" s="51"/>
      <c r="H35" s="51"/>
      <c r="I35" s="51"/>
      <c r="J35" s="52"/>
      <c r="L35" s="46"/>
      <c r="M35" s="47"/>
      <c r="N35" s="51"/>
      <c r="O35" s="51"/>
      <c r="P35" s="51"/>
      <c r="Q35" s="51"/>
      <c r="R35" s="51"/>
      <c r="S35" s="51"/>
      <c r="T35" s="52"/>
    </row>
    <row r="36" spans="2:20" ht="15" customHeight="1" x14ac:dyDescent="0.25"/>
  </sheetData>
  <mergeCells count="58">
    <mergeCell ref="N25:T25"/>
    <mergeCell ref="N26:T26"/>
    <mergeCell ref="N33:T33"/>
    <mergeCell ref="N34:T34"/>
    <mergeCell ref="N35:T35"/>
    <mergeCell ref="N27:T27"/>
    <mergeCell ref="N28:T28"/>
    <mergeCell ref="N29:T29"/>
    <mergeCell ref="N30:T30"/>
    <mergeCell ref="N31:T31"/>
    <mergeCell ref="N32:T32"/>
    <mergeCell ref="N20:T20"/>
    <mergeCell ref="N21:T21"/>
    <mergeCell ref="N22:T22"/>
    <mergeCell ref="N23:T23"/>
    <mergeCell ref="N24:T24"/>
    <mergeCell ref="D32:J32"/>
    <mergeCell ref="D33:J33"/>
    <mergeCell ref="D34:J34"/>
    <mergeCell ref="L7:T7"/>
    <mergeCell ref="L9:M18"/>
    <mergeCell ref="N9:T9"/>
    <mergeCell ref="N10:T10"/>
    <mergeCell ref="N11:T11"/>
    <mergeCell ref="N12:T12"/>
    <mergeCell ref="N13:T13"/>
    <mergeCell ref="N14:T14"/>
    <mergeCell ref="N15:T15"/>
    <mergeCell ref="N16:T16"/>
    <mergeCell ref="N17:T17"/>
    <mergeCell ref="N18:T18"/>
    <mergeCell ref="L20:M35"/>
    <mergeCell ref="D27:J27"/>
    <mergeCell ref="D28:J28"/>
    <mergeCell ref="D29:J29"/>
    <mergeCell ref="D30:J30"/>
    <mergeCell ref="D31:J31"/>
    <mergeCell ref="D20:J20"/>
    <mergeCell ref="D23:J23"/>
    <mergeCell ref="D24:J24"/>
    <mergeCell ref="D25:J25"/>
    <mergeCell ref="D26:J26"/>
    <mergeCell ref="B7:J7"/>
    <mergeCell ref="B20:C35"/>
    <mergeCell ref="D21:J21"/>
    <mergeCell ref="D22:J22"/>
    <mergeCell ref="D9:J9"/>
    <mergeCell ref="D10:J10"/>
    <mergeCell ref="D11:J11"/>
    <mergeCell ref="D12:J12"/>
    <mergeCell ref="D13:J13"/>
    <mergeCell ref="D14:J14"/>
    <mergeCell ref="D15:J15"/>
    <mergeCell ref="D16:J16"/>
    <mergeCell ref="D18:J18"/>
    <mergeCell ref="D17:J17"/>
    <mergeCell ref="B9:C18"/>
    <mergeCell ref="D35:J35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9"/>
  <dimension ref="A1:K63"/>
  <sheetViews>
    <sheetView showGridLines="0" showRowColHeaders="0" workbookViewId="0">
      <pane ySplit="7" topLeftCell="A8" activePane="bottomLeft" state="frozen"/>
      <selection pane="bottomLeft"/>
    </sheetView>
  </sheetViews>
  <sheetFormatPr defaultColWidth="0" defaultRowHeight="15" customHeight="1" zeroHeight="1" x14ac:dyDescent="0.25"/>
  <cols>
    <col min="1" max="1" width="2.7109375" style="1" customWidth="1"/>
    <col min="2" max="10" width="9.140625" style="1" customWidth="1"/>
    <col min="11" max="11" width="2.7109375" style="1" customWidth="1"/>
    <col min="12" max="16384" width="9.140625" style="1" hidden="1"/>
  </cols>
  <sheetData>
    <row r="1" spans="2:10" ht="15" customHeight="1" x14ac:dyDescent="0.25"/>
    <row r="2" spans="2:10" ht="15" customHeight="1" x14ac:dyDescent="0.25"/>
    <row r="3" spans="2:10" ht="15" customHeight="1" x14ac:dyDescent="0.25"/>
    <row r="4" spans="2:10" ht="15" customHeight="1" x14ac:dyDescent="0.25"/>
    <row r="5" spans="2:10" ht="15" customHeight="1" x14ac:dyDescent="0.25"/>
    <row r="6" spans="2:10" ht="15" customHeight="1" x14ac:dyDescent="0.25"/>
    <row r="7" spans="2:10" ht="18.75" x14ac:dyDescent="0.25">
      <c r="B7" s="43" t="s">
        <v>70</v>
      </c>
      <c r="C7" s="43"/>
      <c r="D7" s="43"/>
      <c r="E7" s="43"/>
      <c r="F7" s="43"/>
      <c r="G7" s="43"/>
      <c r="H7" s="43"/>
      <c r="I7" s="43"/>
      <c r="J7" s="43"/>
    </row>
    <row r="8" spans="2:10" ht="15" customHeight="1" x14ac:dyDescent="0.25">
      <c r="H8" s="61" t="s">
        <v>115</v>
      </c>
      <c r="I8" s="61"/>
      <c r="J8" s="61"/>
    </row>
    <row r="9" spans="2:10" ht="15" customHeight="1" x14ac:dyDescent="0.25">
      <c r="B9" s="62" t="s">
        <v>71</v>
      </c>
      <c r="C9" s="62"/>
      <c r="D9" s="62"/>
      <c r="E9" s="62"/>
      <c r="F9" s="62"/>
      <c r="G9" s="62"/>
      <c r="H9" s="63"/>
      <c r="I9" s="63"/>
      <c r="J9" s="63"/>
    </row>
    <row r="10" spans="2:10" ht="15" customHeight="1" x14ac:dyDescent="0.25"/>
    <row r="11" spans="2:10" ht="40.5" customHeight="1" x14ac:dyDescent="0.25">
      <c r="B11" s="55" t="s">
        <v>72</v>
      </c>
      <c r="C11" s="56"/>
      <c r="D11" s="50"/>
      <c r="E11" s="51"/>
      <c r="F11" s="51"/>
      <c r="G11" s="51"/>
      <c r="H11" s="51"/>
      <c r="I11" s="51"/>
      <c r="J11" s="52"/>
    </row>
    <row r="12" spans="2:10" ht="15" customHeight="1" x14ac:dyDescent="0.25"/>
    <row r="13" spans="2:10" ht="40.5" customHeight="1" x14ac:dyDescent="0.25">
      <c r="B13" s="55" t="s">
        <v>73</v>
      </c>
      <c r="C13" s="56"/>
      <c r="D13" s="50"/>
      <c r="E13" s="51"/>
      <c r="F13" s="51"/>
      <c r="G13" s="51"/>
      <c r="H13" s="51"/>
      <c r="I13" s="51"/>
      <c r="J13" s="52"/>
    </row>
    <row r="14" spans="2:10" ht="15" customHeight="1" x14ac:dyDescent="0.25"/>
    <row r="15" spans="2:10" ht="19.5" customHeight="1" x14ac:dyDescent="0.25">
      <c r="B15" s="44" t="s">
        <v>74</v>
      </c>
      <c r="C15" s="45"/>
      <c r="D15" s="48" t="s">
        <v>75</v>
      </c>
      <c r="E15" s="48"/>
      <c r="F15" s="48"/>
      <c r="G15" s="48"/>
      <c r="H15" s="48"/>
      <c r="I15" s="48"/>
      <c r="J15" s="49"/>
    </row>
    <row r="16" spans="2:10" ht="34.5" customHeight="1" x14ac:dyDescent="0.25">
      <c r="B16" s="58"/>
      <c r="C16" s="54"/>
      <c r="D16" s="50"/>
      <c r="E16" s="51"/>
      <c r="F16" s="51"/>
      <c r="G16" s="51"/>
      <c r="H16" s="51"/>
      <c r="I16" s="51"/>
      <c r="J16" s="52"/>
    </row>
    <row r="17" spans="2:10" ht="19.5" customHeight="1" x14ac:dyDescent="0.25">
      <c r="B17" s="58"/>
      <c r="C17" s="54"/>
      <c r="D17" s="48" t="s">
        <v>76</v>
      </c>
      <c r="E17" s="48"/>
      <c r="F17" s="48"/>
      <c r="G17" s="48"/>
      <c r="H17" s="48"/>
      <c r="I17" s="48"/>
      <c r="J17" s="49"/>
    </row>
    <row r="18" spans="2:10" ht="34.5" customHeight="1" x14ac:dyDescent="0.25">
      <c r="B18" s="58"/>
      <c r="C18" s="54"/>
      <c r="D18" s="50"/>
      <c r="E18" s="51"/>
      <c r="F18" s="51"/>
      <c r="G18" s="51"/>
      <c r="H18" s="51"/>
      <c r="I18" s="51"/>
      <c r="J18" s="52"/>
    </row>
    <row r="19" spans="2:10" ht="19.5" customHeight="1" x14ac:dyDescent="0.25">
      <c r="B19" s="58"/>
      <c r="C19" s="54"/>
      <c r="D19" s="48" t="s">
        <v>77</v>
      </c>
      <c r="E19" s="48"/>
      <c r="F19" s="48"/>
      <c r="G19" s="48"/>
      <c r="H19" s="48"/>
      <c r="I19" s="48"/>
      <c r="J19" s="49"/>
    </row>
    <row r="20" spans="2:10" ht="34.5" customHeight="1" x14ac:dyDescent="0.25">
      <c r="B20" s="46"/>
      <c r="C20" s="60"/>
      <c r="D20" s="50"/>
      <c r="E20" s="51"/>
      <c r="F20" s="51"/>
      <c r="G20" s="51"/>
      <c r="H20" s="51"/>
      <c r="I20" s="51"/>
      <c r="J20" s="52"/>
    </row>
    <row r="21" spans="2:10" ht="15" customHeight="1" x14ac:dyDescent="0.25"/>
    <row r="22" spans="2:10" ht="15" customHeight="1" x14ac:dyDescent="0.25">
      <c r="H22" s="61" t="s">
        <v>115</v>
      </c>
      <c r="I22" s="61"/>
      <c r="J22" s="61"/>
    </row>
    <row r="23" spans="2:10" ht="15" customHeight="1" x14ac:dyDescent="0.25">
      <c r="B23" s="62" t="s">
        <v>78</v>
      </c>
      <c r="C23" s="62"/>
      <c r="D23" s="62"/>
      <c r="E23" s="62"/>
      <c r="F23" s="62"/>
      <c r="G23" s="62"/>
      <c r="H23" s="63"/>
      <c r="I23" s="63"/>
      <c r="J23" s="63"/>
    </row>
    <row r="24" spans="2:10" ht="15" customHeight="1" x14ac:dyDescent="0.25"/>
    <row r="25" spans="2:10" ht="40.5" customHeight="1" x14ac:dyDescent="0.25">
      <c r="B25" s="55" t="s">
        <v>72</v>
      </c>
      <c r="C25" s="56"/>
      <c r="D25" s="50"/>
      <c r="E25" s="51"/>
      <c r="F25" s="51"/>
      <c r="G25" s="51"/>
      <c r="H25" s="51"/>
      <c r="I25" s="51"/>
      <c r="J25" s="52"/>
    </row>
    <row r="26" spans="2:10" ht="15" customHeight="1" x14ac:dyDescent="0.25"/>
    <row r="27" spans="2:10" ht="40.5" customHeight="1" x14ac:dyDescent="0.25">
      <c r="B27" s="55" t="s">
        <v>73</v>
      </c>
      <c r="C27" s="56"/>
      <c r="D27" s="50"/>
      <c r="E27" s="51"/>
      <c r="F27" s="51"/>
      <c r="G27" s="51"/>
      <c r="H27" s="51"/>
      <c r="I27" s="51"/>
      <c r="J27" s="52"/>
    </row>
    <row r="28" spans="2:10" ht="15" customHeight="1" x14ac:dyDescent="0.25"/>
    <row r="29" spans="2:10" ht="19.5" customHeight="1" x14ac:dyDescent="0.25">
      <c r="B29" s="44" t="s">
        <v>74</v>
      </c>
      <c r="C29" s="45"/>
      <c r="D29" s="48" t="s">
        <v>75</v>
      </c>
      <c r="E29" s="48"/>
      <c r="F29" s="48"/>
      <c r="G29" s="48"/>
      <c r="H29" s="48"/>
      <c r="I29" s="48"/>
      <c r="J29" s="49"/>
    </row>
    <row r="30" spans="2:10" ht="34.5" customHeight="1" x14ac:dyDescent="0.25">
      <c r="B30" s="58"/>
      <c r="C30" s="54"/>
      <c r="D30" s="50"/>
      <c r="E30" s="51"/>
      <c r="F30" s="51"/>
      <c r="G30" s="51"/>
      <c r="H30" s="51"/>
      <c r="I30" s="51"/>
      <c r="J30" s="52"/>
    </row>
    <row r="31" spans="2:10" ht="19.5" customHeight="1" x14ac:dyDescent="0.25">
      <c r="B31" s="58"/>
      <c r="C31" s="54"/>
      <c r="D31" s="48" t="s">
        <v>76</v>
      </c>
      <c r="E31" s="48"/>
      <c r="F31" s="48"/>
      <c r="G31" s="48"/>
      <c r="H31" s="48"/>
      <c r="I31" s="48"/>
      <c r="J31" s="49"/>
    </row>
    <row r="32" spans="2:10" ht="34.5" customHeight="1" x14ac:dyDescent="0.25">
      <c r="B32" s="58"/>
      <c r="C32" s="54"/>
      <c r="D32" s="50"/>
      <c r="E32" s="51"/>
      <c r="F32" s="51"/>
      <c r="G32" s="51"/>
      <c r="H32" s="51"/>
      <c r="I32" s="51"/>
      <c r="J32" s="52"/>
    </row>
    <row r="33" spans="2:10" ht="19.5" customHeight="1" x14ac:dyDescent="0.25">
      <c r="B33" s="58"/>
      <c r="C33" s="54"/>
      <c r="D33" s="48" t="s">
        <v>77</v>
      </c>
      <c r="E33" s="48"/>
      <c r="F33" s="48"/>
      <c r="G33" s="48"/>
      <c r="H33" s="48"/>
      <c r="I33" s="48"/>
      <c r="J33" s="49"/>
    </row>
    <row r="34" spans="2:10" ht="34.5" customHeight="1" x14ac:dyDescent="0.25">
      <c r="B34" s="46"/>
      <c r="C34" s="60"/>
      <c r="D34" s="50"/>
      <c r="E34" s="51"/>
      <c r="F34" s="51"/>
      <c r="G34" s="51"/>
      <c r="H34" s="51"/>
      <c r="I34" s="51"/>
      <c r="J34" s="52"/>
    </row>
    <row r="35" spans="2:10" ht="15" customHeight="1" x14ac:dyDescent="0.25"/>
    <row r="36" spans="2:10" ht="15" customHeight="1" x14ac:dyDescent="0.25">
      <c r="H36" s="61" t="s">
        <v>115</v>
      </c>
      <c r="I36" s="61"/>
      <c r="J36" s="61"/>
    </row>
    <row r="37" spans="2:10" ht="15" customHeight="1" x14ac:dyDescent="0.25">
      <c r="B37" s="62" t="s">
        <v>79</v>
      </c>
      <c r="C37" s="62"/>
      <c r="D37" s="62"/>
      <c r="E37" s="62"/>
      <c r="F37" s="62"/>
      <c r="G37" s="62"/>
      <c r="H37" s="63"/>
      <c r="I37" s="63"/>
      <c r="J37" s="63"/>
    </row>
    <row r="38" spans="2:10" ht="15" customHeight="1" x14ac:dyDescent="0.25"/>
    <row r="39" spans="2:10" ht="40.5" customHeight="1" x14ac:dyDescent="0.25">
      <c r="B39" s="55" t="s">
        <v>72</v>
      </c>
      <c r="C39" s="56"/>
      <c r="D39" s="50"/>
      <c r="E39" s="51"/>
      <c r="F39" s="51"/>
      <c r="G39" s="51"/>
      <c r="H39" s="51"/>
      <c r="I39" s="51"/>
      <c r="J39" s="52"/>
    </row>
    <row r="40" spans="2:10" ht="15" customHeight="1" x14ac:dyDescent="0.25"/>
    <row r="41" spans="2:10" ht="40.5" customHeight="1" x14ac:dyDescent="0.25">
      <c r="B41" s="55" t="s">
        <v>73</v>
      </c>
      <c r="C41" s="56"/>
      <c r="D41" s="50"/>
      <c r="E41" s="51"/>
      <c r="F41" s="51"/>
      <c r="G41" s="51"/>
      <c r="H41" s="51"/>
      <c r="I41" s="51"/>
      <c r="J41" s="52"/>
    </row>
    <row r="42" spans="2:10" ht="15" customHeight="1" x14ac:dyDescent="0.25"/>
    <row r="43" spans="2:10" ht="19.5" customHeight="1" x14ac:dyDescent="0.25">
      <c r="B43" s="44" t="s">
        <v>74</v>
      </c>
      <c r="C43" s="45"/>
      <c r="D43" s="48" t="s">
        <v>75</v>
      </c>
      <c r="E43" s="48"/>
      <c r="F43" s="48"/>
      <c r="G43" s="48"/>
      <c r="H43" s="48"/>
      <c r="I43" s="48"/>
      <c r="J43" s="49"/>
    </row>
    <row r="44" spans="2:10" ht="34.5" customHeight="1" x14ac:dyDescent="0.25">
      <c r="B44" s="58"/>
      <c r="C44" s="54"/>
      <c r="D44" s="50"/>
      <c r="E44" s="51"/>
      <c r="F44" s="51"/>
      <c r="G44" s="51"/>
      <c r="H44" s="51"/>
      <c r="I44" s="51"/>
      <c r="J44" s="52"/>
    </row>
    <row r="45" spans="2:10" ht="19.5" customHeight="1" x14ac:dyDescent="0.25">
      <c r="B45" s="58"/>
      <c r="C45" s="54"/>
      <c r="D45" s="48" t="s">
        <v>76</v>
      </c>
      <c r="E45" s="48"/>
      <c r="F45" s="48"/>
      <c r="G45" s="48"/>
      <c r="H45" s="48"/>
      <c r="I45" s="48"/>
      <c r="J45" s="49"/>
    </row>
    <row r="46" spans="2:10" ht="34.5" customHeight="1" x14ac:dyDescent="0.25">
      <c r="B46" s="58"/>
      <c r="C46" s="54"/>
      <c r="D46" s="50"/>
      <c r="E46" s="51"/>
      <c r="F46" s="51"/>
      <c r="G46" s="51"/>
      <c r="H46" s="51"/>
      <c r="I46" s="51"/>
      <c r="J46" s="52"/>
    </row>
    <row r="47" spans="2:10" ht="19.5" customHeight="1" x14ac:dyDescent="0.25">
      <c r="B47" s="58"/>
      <c r="C47" s="54"/>
      <c r="D47" s="48" t="s">
        <v>77</v>
      </c>
      <c r="E47" s="48"/>
      <c r="F47" s="48"/>
      <c r="G47" s="48"/>
      <c r="H47" s="48"/>
      <c r="I47" s="48"/>
      <c r="J47" s="49"/>
    </row>
    <row r="48" spans="2:10" ht="34.5" customHeight="1" x14ac:dyDescent="0.25">
      <c r="B48" s="46"/>
      <c r="C48" s="60"/>
      <c r="D48" s="50"/>
      <c r="E48" s="51"/>
      <c r="F48" s="51"/>
      <c r="G48" s="51"/>
      <c r="H48" s="51"/>
      <c r="I48" s="51"/>
      <c r="J48" s="52"/>
    </row>
    <row r="49" spans="2:10" ht="15" customHeight="1" x14ac:dyDescent="0.25"/>
    <row r="50" spans="2:10" ht="15" customHeight="1" x14ac:dyDescent="0.25">
      <c r="H50" s="61" t="s">
        <v>115</v>
      </c>
      <c r="I50" s="61"/>
      <c r="J50" s="61"/>
    </row>
    <row r="51" spans="2:10" ht="15" customHeight="1" x14ac:dyDescent="0.25">
      <c r="B51" s="62" t="s">
        <v>80</v>
      </c>
      <c r="C51" s="62"/>
      <c r="D51" s="62"/>
      <c r="E51" s="62"/>
      <c r="F51" s="62"/>
      <c r="G51" s="62"/>
      <c r="H51" s="63"/>
      <c r="I51" s="63"/>
      <c r="J51" s="63"/>
    </row>
    <row r="52" spans="2:10" ht="15" customHeight="1" x14ac:dyDescent="0.25"/>
    <row r="53" spans="2:10" ht="40.5" customHeight="1" x14ac:dyDescent="0.25">
      <c r="B53" s="55" t="s">
        <v>72</v>
      </c>
      <c r="C53" s="56"/>
      <c r="D53" s="50"/>
      <c r="E53" s="51"/>
      <c r="F53" s="51"/>
      <c r="G53" s="51"/>
      <c r="H53" s="51"/>
      <c r="I53" s="51"/>
      <c r="J53" s="52"/>
    </row>
    <row r="54" spans="2:10" ht="15" customHeight="1" x14ac:dyDescent="0.25"/>
    <row r="55" spans="2:10" ht="40.5" customHeight="1" x14ac:dyDescent="0.25">
      <c r="B55" s="55" t="s">
        <v>73</v>
      </c>
      <c r="C55" s="56"/>
      <c r="D55" s="50"/>
      <c r="E55" s="51"/>
      <c r="F55" s="51"/>
      <c r="G55" s="51"/>
      <c r="H55" s="51"/>
      <c r="I55" s="51"/>
      <c r="J55" s="52"/>
    </row>
    <row r="56" spans="2:10" ht="15" customHeight="1" x14ac:dyDescent="0.25"/>
    <row r="57" spans="2:10" ht="19.5" customHeight="1" x14ac:dyDescent="0.25">
      <c r="B57" s="44" t="s">
        <v>74</v>
      </c>
      <c r="C57" s="45"/>
      <c r="D57" s="48" t="s">
        <v>75</v>
      </c>
      <c r="E57" s="48"/>
      <c r="F57" s="48"/>
      <c r="G57" s="48"/>
      <c r="H57" s="48"/>
      <c r="I57" s="48"/>
      <c r="J57" s="49"/>
    </row>
    <row r="58" spans="2:10" ht="34.5" customHeight="1" x14ac:dyDescent="0.25">
      <c r="B58" s="58"/>
      <c r="C58" s="54"/>
      <c r="D58" s="50"/>
      <c r="E58" s="51"/>
      <c r="F58" s="51"/>
      <c r="G58" s="51"/>
      <c r="H58" s="51"/>
      <c r="I58" s="51"/>
      <c r="J58" s="52"/>
    </row>
    <row r="59" spans="2:10" ht="19.5" customHeight="1" x14ac:dyDescent="0.25">
      <c r="B59" s="58"/>
      <c r="C59" s="54"/>
      <c r="D59" s="48" t="s">
        <v>76</v>
      </c>
      <c r="E59" s="48"/>
      <c r="F59" s="48"/>
      <c r="G59" s="48"/>
      <c r="H59" s="48"/>
      <c r="I59" s="48"/>
      <c r="J59" s="49"/>
    </row>
    <row r="60" spans="2:10" ht="34.5" customHeight="1" x14ac:dyDescent="0.25">
      <c r="B60" s="58"/>
      <c r="C60" s="54"/>
      <c r="D60" s="50"/>
      <c r="E60" s="51"/>
      <c r="F60" s="51"/>
      <c r="G60" s="51"/>
      <c r="H60" s="51"/>
      <c r="I60" s="51"/>
      <c r="J60" s="52"/>
    </row>
    <row r="61" spans="2:10" ht="19.5" customHeight="1" x14ac:dyDescent="0.25">
      <c r="B61" s="58"/>
      <c r="C61" s="54"/>
      <c r="D61" s="48" t="s">
        <v>77</v>
      </c>
      <c r="E61" s="48"/>
      <c r="F61" s="48"/>
      <c r="G61" s="48"/>
      <c r="H61" s="48"/>
      <c r="I61" s="48"/>
      <c r="J61" s="49"/>
    </row>
    <row r="62" spans="2:10" ht="34.5" customHeight="1" x14ac:dyDescent="0.25">
      <c r="B62" s="46"/>
      <c r="C62" s="60"/>
      <c r="D62" s="50"/>
      <c r="E62" s="51"/>
      <c r="F62" s="51"/>
      <c r="G62" s="51"/>
      <c r="H62" s="51"/>
      <c r="I62" s="51"/>
      <c r="J62" s="52"/>
    </row>
    <row r="63" spans="2:10" ht="15" customHeight="1" x14ac:dyDescent="0.25"/>
  </sheetData>
  <mergeCells count="57">
    <mergeCell ref="B57:C62"/>
    <mergeCell ref="D57:J57"/>
    <mergeCell ref="D58:J58"/>
    <mergeCell ref="D59:J59"/>
    <mergeCell ref="D60:J60"/>
    <mergeCell ref="D61:J61"/>
    <mergeCell ref="D62:J62"/>
    <mergeCell ref="B51:G51"/>
    <mergeCell ref="H51:J51"/>
    <mergeCell ref="B53:C53"/>
    <mergeCell ref="D53:J53"/>
    <mergeCell ref="B55:C55"/>
    <mergeCell ref="D55:J55"/>
    <mergeCell ref="B43:C48"/>
    <mergeCell ref="D43:J43"/>
    <mergeCell ref="D44:J44"/>
    <mergeCell ref="D45:J45"/>
    <mergeCell ref="D46:J46"/>
    <mergeCell ref="D47:J47"/>
    <mergeCell ref="D48:J48"/>
    <mergeCell ref="B37:G37"/>
    <mergeCell ref="H37:J37"/>
    <mergeCell ref="B39:C39"/>
    <mergeCell ref="D39:J39"/>
    <mergeCell ref="B41:C41"/>
    <mergeCell ref="D41:J41"/>
    <mergeCell ref="B27:C27"/>
    <mergeCell ref="D27:J27"/>
    <mergeCell ref="B29:C34"/>
    <mergeCell ref="D29:J29"/>
    <mergeCell ref="D30:J30"/>
    <mergeCell ref="D31:J31"/>
    <mergeCell ref="D32:J32"/>
    <mergeCell ref="D33:J33"/>
    <mergeCell ref="D34:J34"/>
    <mergeCell ref="D15:J15"/>
    <mergeCell ref="D17:J17"/>
    <mergeCell ref="D18:J18"/>
    <mergeCell ref="D20:J20"/>
    <mergeCell ref="B25:C25"/>
    <mergeCell ref="D25:J25"/>
    <mergeCell ref="H50:J50"/>
    <mergeCell ref="B7:J7"/>
    <mergeCell ref="D11:J11"/>
    <mergeCell ref="H8:J8"/>
    <mergeCell ref="H22:J22"/>
    <mergeCell ref="H36:J36"/>
    <mergeCell ref="B9:G9"/>
    <mergeCell ref="H9:J9"/>
    <mergeCell ref="B11:C11"/>
    <mergeCell ref="B13:C13"/>
    <mergeCell ref="D13:J13"/>
    <mergeCell ref="D16:J16"/>
    <mergeCell ref="D19:J19"/>
    <mergeCell ref="B15:C20"/>
    <mergeCell ref="B23:G23"/>
    <mergeCell ref="H23:J23"/>
  </mergeCells>
  <dataValidations count="1">
    <dataValidation type="list" showInputMessage="1" sqref="H9:J9 H23:J23 H37:J37 H51:J51">
      <formula1>"Máteria Prima,Produto Acabado (Final),Serviço"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32</vt:i4>
      </vt:variant>
    </vt:vector>
  </HeadingPairs>
  <TitlesOfParts>
    <vt:vector size="32" baseType="lpstr">
      <vt:lpstr>Capa</vt:lpstr>
      <vt:lpstr>Menu</vt:lpstr>
      <vt:lpstr>SumExec</vt:lpstr>
      <vt:lpstr>AnlMerc</vt:lpstr>
      <vt:lpstr>VisGerMer</vt:lpstr>
      <vt:lpstr>AmbAtuacao</vt:lpstr>
      <vt:lpstr>SegMer</vt:lpstr>
      <vt:lpstr>Clientes</vt:lpstr>
      <vt:lpstr>Fornecedores</vt:lpstr>
      <vt:lpstr>Concorrentes</vt:lpstr>
      <vt:lpstr>PlnMkt</vt:lpstr>
      <vt:lpstr>Necess</vt:lpstr>
      <vt:lpstr>EstrategProd</vt:lpstr>
      <vt:lpstr>EstrategPreço</vt:lpstr>
      <vt:lpstr>EstrategPromo</vt:lpstr>
      <vt:lpstr>EstrategComunic</vt:lpstr>
      <vt:lpstr>EstrategDist</vt:lpstr>
      <vt:lpstr>ForçaVendas</vt:lpstr>
      <vt:lpstr>PlnOp</vt:lpstr>
      <vt:lpstr>ProcOper</vt:lpstr>
      <vt:lpstr>Layout</vt:lpstr>
      <vt:lpstr>PlnFinanc</vt:lpstr>
      <vt:lpstr>InvestFixo</vt:lpstr>
      <vt:lpstr>PrazosEstrateg</vt:lpstr>
      <vt:lpstr>Faturamento</vt:lpstr>
      <vt:lpstr>MaodeObra</vt:lpstr>
      <vt:lpstr>CustosFixos</vt:lpstr>
      <vt:lpstr>CustosVariaveis</vt:lpstr>
      <vt:lpstr>Financiamento</vt:lpstr>
      <vt:lpstr>Sazonalidade</vt:lpstr>
      <vt:lpstr>DRE</vt:lpstr>
      <vt:lpstr>Indicadores</vt:lpstr>
    </vt:vector>
  </TitlesOfParts>
  <Company>Banco Santander Brasil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Augusto Gomes Vaini</dc:creator>
  <cp:lastModifiedBy>Leandro Augusto Gomes Vaini</cp:lastModifiedBy>
  <dcterms:created xsi:type="dcterms:W3CDTF">2020-10-17T21:24:01Z</dcterms:created>
  <dcterms:modified xsi:type="dcterms:W3CDTF">2020-10-19T14:55:31Z</dcterms:modified>
</cp:coreProperties>
</file>